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H38" i="1" l="1"/>
  <c r="F90" i="1"/>
  <c r="F89" i="1" s="1"/>
  <c r="F104" i="1"/>
  <c r="F100" i="1"/>
  <c r="F96" i="1"/>
  <c r="F79" i="1"/>
  <c r="F78" i="1" s="1"/>
  <c r="F71" i="1"/>
  <c r="F70" i="1" s="1"/>
  <c r="F68" i="1" s="1"/>
  <c r="F116" i="1" s="1"/>
  <c r="F65" i="1"/>
  <c r="F62" i="1"/>
  <c r="F60" i="1"/>
  <c r="F53" i="1"/>
  <c r="F45" i="1"/>
  <c r="F41" i="1"/>
  <c r="F26" i="1"/>
  <c r="G26" i="1" s="1"/>
  <c r="F17" i="1"/>
  <c r="G17" i="1" s="1"/>
  <c r="F2" i="1"/>
  <c r="G2" i="1" s="1"/>
  <c r="F8" i="1"/>
  <c r="G8" i="1" s="1"/>
  <c r="G3" i="1"/>
  <c r="G4" i="1"/>
  <c r="G5" i="1"/>
  <c r="G6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5" i="1"/>
  <c r="G27" i="1"/>
  <c r="G28" i="1"/>
  <c r="G29" i="1"/>
  <c r="G30" i="1"/>
  <c r="G35" i="1"/>
  <c r="G36" i="1"/>
  <c r="G37" i="1"/>
  <c r="G38" i="1"/>
  <c r="G39" i="1"/>
  <c r="G42" i="1"/>
  <c r="G43" i="1"/>
  <c r="G44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61" i="1"/>
  <c r="G63" i="1"/>
  <c r="G64" i="1"/>
  <c r="G66" i="1"/>
  <c r="G67" i="1"/>
  <c r="G69" i="1"/>
  <c r="G72" i="1"/>
  <c r="G73" i="1"/>
  <c r="G74" i="1"/>
  <c r="G75" i="1"/>
  <c r="G76" i="1"/>
  <c r="G77" i="1"/>
  <c r="G80" i="1"/>
  <c r="G81" i="1"/>
  <c r="G82" i="1"/>
  <c r="G83" i="1"/>
  <c r="G84" i="1"/>
  <c r="G87" i="1"/>
  <c r="G88" i="1"/>
  <c r="G91" i="1"/>
  <c r="G92" i="1"/>
  <c r="G93" i="1"/>
  <c r="G94" i="1"/>
  <c r="G95" i="1"/>
  <c r="G97" i="1"/>
  <c r="G98" i="1"/>
  <c r="G99" i="1"/>
  <c r="G101" i="1"/>
  <c r="G102" i="1"/>
  <c r="G103" i="1"/>
  <c r="G105" i="1"/>
  <c r="G106" i="1"/>
  <c r="G107" i="1"/>
  <c r="G108" i="1"/>
  <c r="G109" i="1"/>
  <c r="G110" i="1"/>
  <c r="G111" i="1"/>
  <c r="G112" i="1"/>
  <c r="G113" i="1"/>
  <c r="G114" i="1"/>
  <c r="G115" i="1"/>
  <c r="F85" i="1" l="1"/>
  <c r="F40" i="1"/>
  <c r="F33" i="1" s="1"/>
  <c r="F31" i="1"/>
  <c r="F7" i="1"/>
  <c r="G7" i="1" s="1"/>
  <c r="E17" i="1"/>
  <c r="H17" i="1" s="1"/>
  <c r="E104" i="1"/>
  <c r="E100" i="1"/>
  <c r="E96" i="1"/>
  <c r="E90" i="1"/>
  <c r="E89" i="1" s="1"/>
  <c r="E86" i="1"/>
  <c r="E79" i="1"/>
  <c r="E78" i="1" s="1"/>
  <c r="E71" i="1"/>
  <c r="E70" i="1" s="1"/>
  <c r="E65" i="1"/>
  <c r="E62" i="1"/>
  <c r="E60" i="1"/>
  <c r="E53" i="1"/>
  <c r="E45" i="1"/>
  <c r="E41" i="1"/>
  <c r="D17" i="1"/>
  <c r="E26" i="1"/>
  <c r="E8" i="1"/>
  <c r="E2" i="1"/>
  <c r="D8" i="1"/>
  <c r="D7" i="1" s="1"/>
  <c r="D26" i="1"/>
  <c r="D41" i="1"/>
  <c r="D45" i="1"/>
  <c r="D53" i="1"/>
  <c r="D60" i="1"/>
  <c r="D62" i="1"/>
  <c r="D65" i="1"/>
  <c r="D71" i="1"/>
  <c r="D70" i="1" s="1"/>
  <c r="D79" i="1"/>
  <c r="D78" i="1" s="1"/>
  <c r="D86" i="1"/>
  <c r="D90" i="1"/>
  <c r="D89" i="1" s="1"/>
  <c r="D96" i="1"/>
  <c r="D100" i="1"/>
  <c r="D104" i="1"/>
  <c r="D2" i="1"/>
  <c r="C104" i="1"/>
  <c r="G104" i="1" s="1"/>
  <c r="C100" i="1"/>
  <c r="G100" i="1" s="1"/>
  <c r="C96" i="1"/>
  <c r="G96" i="1" s="1"/>
  <c r="C90" i="1"/>
  <c r="C86" i="1"/>
  <c r="G86" i="1" s="1"/>
  <c r="C79" i="1"/>
  <c r="G79" i="1" s="1"/>
  <c r="C71" i="1"/>
  <c r="C65" i="1"/>
  <c r="G65" i="1" s="1"/>
  <c r="C62" i="1"/>
  <c r="G62" i="1" s="1"/>
  <c r="C60" i="1"/>
  <c r="G60" i="1" s="1"/>
  <c r="C53" i="1"/>
  <c r="G53" i="1" s="1"/>
  <c r="C45" i="1"/>
  <c r="G45" i="1" s="1"/>
  <c r="C41" i="1"/>
  <c r="G41" i="1" s="1"/>
  <c r="C34" i="1"/>
  <c r="G34" i="1" s="1"/>
  <c r="H3" i="1"/>
  <c r="H4" i="1"/>
  <c r="H5" i="1"/>
  <c r="H6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7" i="1"/>
  <c r="H28" i="1"/>
  <c r="H29" i="1"/>
  <c r="H30" i="1"/>
  <c r="C70" i="1" l="1"/>
  <c r="G70" i="1" s="1"/>
  <c r="G71" i="1"/>
  <c r="C89" i="1"/>
  <c r="G89" i="1" s="1"/>
  <c r="G90" i="1"/>
  <c r="C78" i="1"/>
  <c r="G78" i="1" s="1"/>
  <c r="D31" i="1"/>
  <c r="E68" i="1"/>
  <c r="H26" i="1"/>
  <c r="E85" i="1"/>
  <c r="E40" i="1"/>
  <c r="E33" i="1" s="1"/>
  <c r="E7" i="1"/>
  <c r="D85" i="1"/>
  <c r="D40" i="1"/>
  <c r="D33" i="1" s="1"/>
  <c r="D68" i="1"/>
  <c r="C40" i="1"/>
  <c r="C85" i="1" l="1"/>
  <c r="G85" i="1" s="1"/>
  <c r="D116" i="1"/>
  <c r="C33" i="1"/>
  <c r="G40" i="1"/>
  <c r="C68" i="1"/>
  <c r="G68" i="1" s="1"/>
  <c r="E116" i="1"/>
  <c r="E31" i="1"/>
  <c r="H2" i="1" s="1"/>
  <c r="H7" i="1"/>
  <c r="C31" i="1"/>
  <c r="G31" i="1" s="1"/>
  <c r="C116" i="1" l="1"/>
  <c r="G116" i="1" s="1"/>
  <c r="G33" i="1"/>
  <c r="H63" i="1"/>
  <c r="H31" i="1" l="1"/>
  <c r="H35" i="1" l="1"/>
  <c r="H36" i="1"/>
  <c r="H37" i="1"/>
  <c r="H39" i="1"/>
  <c r="H42" i="1"/>
  <c r="H43" i="1"/>
  <c r="H44" i="1"/>
  <c r="H46" i="1"/>
  <c r="H47" i="1"/>
  <c r="H48" i="1"/>
  <c r="H49" i="1"/>
  <c r="H50" i="1"/>
  <c r="H51" i="1"/>
  <c r="H52" i="1"/>
  <c r="H54" i="1"/>
  <c r="H55" i="1"/>
  <c r="H56" i="1"/>
  <c r="H57" i="1"/>
  <c r="H58" i="1"/>
  <c r="H59" i="1"/>
  <c r="H64" i="1"/>
  <c r="H66" i="1"/>
  <c r="H67" i="1"/>
  <c r="H69" i="1"/>
  <c r="H72" i="1"/>
  <c r="H73" i="1"/>
  <c r="H74" i="1"/>
  <c r="H75" i="1"/>
  <c r="H76" i="1"/>
  <c r="H77" i="1"/>
  <c r="H80" i="1"/>
  <c r="H81" i="1"/>
  <c r="H82" i="1"/>
  <c r="H83" i="1"/>
  <c r="H86" i="1"/>
  <c r="H87" i="1"/>
  <c r="H90" i="1"/>
  <c r="H91" i="1"/>
  <c r="H92" i="1"/>
  <c r="H93" i="1"/>
  <c r="H94" i="1"/>
  <c r="H96" i="1"/>
  <c r="H97" i="1"/>
  <c r="H98" i="1"/>
  <c r="H100" i="1"/>
  <c r="H101" i="1"/>
  <c r="H102" i="1"/>
  <c r="H104" i="1"/>
  <c r="H105" i="1"/>
  <c r="H106" i="1"/>
  <c r="H107" i="1"/>
  <c r="H108" i="1"/>
  <c r="H109" i="1"/>
  <c r="H110" i="1"/>
  <c r="H111" i="1"/>
  <c r="H112" i="1"/>
  <c r="H113" i="1"/>
  <c r="H114" i="1"/>
  <c r="H103" i="1" l="1"/>
  <c r="H99" i="1"/>
  <c r="H95" i="1"/>
  <c r="H89" i="1"/>
  <c r="H79" i="1"/>
  <c r="H71" i="1"/>
  <c r="H60" i="1"/>
  <c r="H53" i="1"/>
  <c r="H45" i="1"/>
  <c r="H41" i="1"/>
  <c r="H78" i="1" l="1"/>
  <c r="H70" i="1"/>
  <c r="H88" i="1"/>
  <c r="H85" i="1"/>
  <c r="H65" i="1"/>
  <c r="H62" i="1"/>
  <c r="H84" i="1" l="1"/>
  <c r="H68" i="1"/>
  <c r="H40" i="1" l="1"/>
  <c r="H34" i="1"/>
  <c r="H33" i="1" l="1"/>
  <c r="H115" i="1" l="1"/>
  <c r="H61" i="1" l="1"/>
</calcChain>
</file>

<file path=xl/sharedStrings.xml><?xml version="1.0" encoding="utf-8"?>
<sst xmlns="http://schemas.openxmlformats.org/spreadsheetml/2006/main" count="239" uniqueCount="203">
  <si>
    <t>RB</t>
  </si>
  <si>
    <t>PRIHODI PO VRSTAMA</t>
  </si>
  <si>
    <t>1.</t>
  </si>
  <si>
    <t>Prihodi od boravišne pristojbe</t>
  </si>
  <si>
    <t>2.</t>
  </si>
  <si>
    <t>Prihodi od turističke članarine</t>
  </si>
  <si>
    <t>3.</t>
  </si>
  <si>
    <t>Prihodi iz proračuna općine/grada/državnog</t>
  </si>
  <si>
    <t>3.1.</t>
  </si>
  <si>
    <t>3.1.1.</t>
  </si>
  <si>
    <t>Ljeto u Mariji Bistrici</t>
  </si>
  <si>
    <t>3.1.2.</t>
  </si>
  <si>
    <t>Advent u Mariji Bistrici</t>
  </si>
  <si>
    <t>3.2.</t>
  </si>
  <si>
    <t>4.</t>
  </si>
  <si>
    <t>4.1.</t>
  </si>
  <si>
    <t>4.2.</t>
  </si>
  <si>
    <t>4.4.</t>
  </si>
  <si>
    <t>5.</t>
  </si>
  <si>
    <t>Prijenos prihoda prethodne godine (Višak prethodne godine ukoliko je isti ostvaren)</t>
  </si>
  <si>
    <t>6.</t>
  </si>
  <si>
    <t xml:space="preserve">SVEUKUPNO PRIHODI </t>
  </si>
  <si>
    <t>RASHODI PO VRSTAMA</t>
  </si>
  <si>
    <t>I.</t>
  </si>
  <si>
    <t>ADMINISTRATIVNI RASHODI</t>
  </si>
  <si>
    <t>1.1.</t>
  </si>
  <si>
    <t>Rashodi za radnike</t>
  </si>
  <si>
    <t>1.2.</t>
  </si>
  <si>
    <t>Rashodi ureda</t>
  </si>
  <si>
    <t>II.</t>
  </si>
  <si>
    <t>DIZAJN VRIJEDNOSTI</t>
  </si>
  <si>
    <t>2.1.</t>
  </si>
  <si>
    <t>Poticanje i sudjelovanje u uređenju općine</t>
  </si>
  <si>
    <t>2.2.</t>
  </si>
  <si>
    <t>Manifestacije</t>
  </si>
  <si>
    <t>Prihod od drugih aktivnosti</t>
  </si>
  <si>
    <t>Kulturno-zabavne</t>
  </si>
  <si>
    <t>2.3.</t>
  </si>
  <si>
    <t xml:space="preserve">Novi proizvodi </t>
  </si>
  <si>
    <t>Programi</t>
  </si>
  <si>
    <t>Potpora razvoju DMK-a</t>
  </si>
  <si>
    <t>III.</t>
  </si>
  <si>
    <t xml:space="preserve">KOMUNIKACIJA VRIJEDNOSTI </t>
  </si>
  <si>
    <t>Online komunikacije</t>
  </si>
  <si>
    <t>Internet oglašavanje</t>
  </si>
  <si>
    <t>Internet stranice i upravljanje Internet stranicama</t>
  </si>
  <si>
    <t>Offline komunikacije</t>
  </si>
  <si>
    <t>Oglašavanje u promotivnim kampanjama javnog i privatnog sektora</t>
  </si>
  <si>
    <t>Brošure i ostali tiskani materijali</t>
  </si>
  <si>
    <t>Suveniri i promo materijali</t>
  </si>
  <si>
    <t>Info table</t>
  </si>
  <si>
    <t>IV.</t>
  </si>
  <si>
    <t>DISTRIBUCIJA I PRODAJA VRIJEDNOSTI</t>
  </si>
  <si>
    <t>Sajmovi (u skladu sa zakonskim propisima i propisanim pravilima za sustav TZ)</t>
  </si>
  <si>
    <t>Studijska putovanja</t>
  </si>
  <si>
    <t>Posebne prezentacije</t>
  </si>
  <si>
    <t>V.</t>
  </si>
  <si>
    <t>INTERNI MARKETING</t>
  </si>
  <si>
    <t>Edukacija (zaposleni, subjekti javnog i privatnog sektora)</t>
  </si>
  <si>
    <t>VI.</t>
  </si>
  <si>
    <t>MARKETINŠKA INFRASTRUKTURA</t>
  </si>
  <si>
    <t>Proizvodnja multimedijalnih materijala</t>
  </si>
  <si>
    <t>Istraživanje tržišta</t>
  </si>
  <si>
    <t xml:space="preserve">Formiranje baze podataka </t>
  </si>
  <si>
    <t>Suradnja s međunarodnim institucijama</t>
  </si>
  <si>
    <t>Banka fotografija i priprema u izdavaštvu</t>
  </si>
  <si>
    <t>Jedinstveni turistički informacijski sustav (prijava i odjava gostiju, statistika i dr.)</t>
  </si>
  <si>
    <t>POSEBNI PROGRAMI</t>
  </si>
  <si>
    <t>7.1.</t>
  </si>
  <si>
    <t>Poticanje i pomaganje razvoja turizma na područjima koja nisu turistički razvijena</t>
  </si>
  <si>
    <t>VIII.</t>
  </si>
  <si>
    <t>IX.</t>
  </si>
  <si>
    <t>POKRIVANJE MANJKA IZ PRETHODNE GODINE ( ukoliko je isti ostvaren)</t>
  </si>
  <si>
    <t>SVEUKUPNO RASHODI</t>
  </si>
  <si>
    <t>PRIJENOS VIŠKA U IDUĆU GODINU - POKRIVANJE MANJKA U IDUĆOJ GODINI (SVEUKUPNI PRIHODI UMANJENI ZA SVEUKUPNE RASHODE)</t>
  </si>
  <si>
    <t>Prodaja robe i pružanje usluga</t>
  </si>
  <si>
    <t>Prodaja suvenira</t>
  </si>
  <si>
    <t xml:space="preserve">Pružanje usluga </t>
  </si>
  <si>
    <t>4.1.1.</t>
  </si>
  <si>
    <t>4.1.2.</t>
  </si>
  <si>
    <t>7.</t>
  </si>
  <si>
    <t>Za funkcioniranje turističkog ureda</t>
  </si>
  <si>
    <t>Bistrička dobrodošlica</t>
  </si>
  <si>
    <t>2.1.1.</t>
  </si>
  <si>
    <t>2.1.2.</t>
  </si>
  <si>
    <t>2.1.3.</t>
  </si>
  <si>
    <t xml:space="preserve">1. </t>
  </si>
  <si>
    <t xml:space="preserve">2. </t>
  </si>
  <si>
    <t xml:space="preserve">3. </t>
  </si>
  <si>
    <t>Oglašavanje u tisku i na TV</t>
  </si>
  <si>
    <t>2.4.</t>
  </si>
  <si>
    <t>Studijska putovanja novinara</t>
  </si>
  <si>
    <t>VII.</t>
  </si>
  <si>
    <t>XII.</t>
  </si>
  <si>
    <t>XI.</t>
  </si>
  <si>
    <t>X.</t>
  </si>
  <si>
    <t>TRANSFER BORAVIŠNE PRISTOJBE OPĆINI (30%)</t>
  </si>
  <si>
    <t xml:space="preserve">Za programske aktivnosti </t>
  </si>
  <si>
    <t>OSTALO (planovi razvoja turizma, strateški marketing planovi i ostalo)</t>
  </si>
  <si>
    <t xml:space="preserve">4.3. </t>
  </si>
  <si>
    <t>Proračun županije</t>
  </si>
  <si>
    <t>Proračun države</t>
  </si>
  <si>
    <t>7.2.</t>
  </si>
  <si>
    <t>7.3.</t>
  </si>
  <si>
    <t>7.4.</t>
  </si>
  <si>
    <t>7.6.</t>
  </si>
  <si>
    <t>7.7.</t>
  </si>
  <si>
    <t xml:space="preserve">6. </t>
  </si>
  <si>
    <t>Sufinanciranje na temelju natječaja Min. Turizma</t>
  </si>
  <si>
    <t>Trg. društva i ostale pravne osobe</t>
  </si>
  <si>
    <t>3.1.3.</t>
  </si>
  <si>
    <t>Sponzorstva</t>
  </si>
  <si>
    <t>4.1.3.</t>
  </si>
  <si>
    <t xml:space="preserve">Donacije </t>
  </si>
  <si>
    <t>2.1.6.</t>
  </si>
  <si>
    <t>2.1.7.</t>
  </si>
  <si>
    <t>Bistrički fašinek</t>
  </si>
  <si>
    <t>2.1.8.</t>
  </si>
  <si>
    <t>Neto plaće</t>
  </si>
  <si>
    <t>Doprinosi iz plaća i porezi</t>
  </si>
  <si>
    <t>1.3.</t>
  </si>
  <si>
    <t>Darovi za djecu</t>
  </si>
  <si>
    <t>1.4.</t>
  </si>
  <si>
    <t>Darovi zaposlenima</t>
  </si>
  <si>
    <t>1.5.</t>
  </si>
  <si>
    <t>Doprinosi na plaće</t>
  </si>
  <si>
    <t>Naknade troškova zaposlenima</t>
  </si>
  <si>
    <t>Službena putovanja</t>
  </si>
  <si>
    <t>Naknade za prijevoz</t>
  </si>
  <si>
    <t>Rashodi za usluge</t>
  </si>
  <si>
    <t>2.2.1.</t>
  </si>
  <si>
    <t>Telefon i Internet</t>
  </si>
  <si>
    <t>2.2.2.</t>
  </si>
  <si>
    <t>Poštarina</t>
  </si>
  <si>
    <t>2.2.3.</t>
  </si>
  <si>
    <t>Tekuće i invest. održavanje</t>
  </si>
  <si>
    <t>2.2.4.</t>
  </si>
  <si>
    <t>Komunalne usluge</t>
  </si>
  <si>
    <t>2.2.5.</t>
  </si>
  <si>
    <t>Zakupnine i najamnine, oprema, javna površina</t>
  </si>
  <si>
    <t>2.2.6.</t>
  </si>
  <si>
    <t>Intelektualne i ost. Usluge</t>
  </si>
  <si>
    <t>2.2.7.</t>
  </si>
  <si>
    <t>Ostale usluge</t>
  </si>
  <si>
    <t>Rashodi za materijal i energiju</t>
  </si>
  <si>
    <t>2.3.1.</t>
  </si>
  <si>
    <t>Uredski materijal</t>
  </si>
  <si>
    <t>2.3.2.</t>
  </si>
  <si>
    <t>Materija za čišćenje i održavanje</t>
  </si>
  <si>
    <t>2.3.3.</t>
  </si>
  <si>
    <t>Nabavna vrijednost prodaje suvenira</t>
  </si>
  <si>
    <t>2.3.4.</t>
  </si>
  <si>
    <t>Ostali materijalni rashodi</t>
  </si>
  <si>
    <t>2.3.5.</t>
  </si>
  <si>
    <t xml:space="preserve">Energija </t>
  </si>
  <si>
    <t>2.3.6.</t>
  </si>
  <si>
    <t>Sitni materijal</t>
  </si>
  <si>
    <t xml:space="preserve">2.4. </t>
  </si>
  <si>
    <t>Ostali rashodi</t>
  </si>
  <si>
    <t>2.4.1.</t>
  </si>
  <si>
    <t>Reprezentacija</t>
  </si>
  <si>
    <t>2.5.</t>
  </si>
  <si>
    <t>Financijski rashodi</t>
  </si>
  <si>
    <t>2.5.1.</t>
  </si>
  <si>
    <t>Bankarske usluge i platni promet</t>
  </si>
  <si>
    <t xml:space="preserve">2.6. </t>
  </si>
  <si>
    <t>Ulaganja u imovinu</t>
  </si>
  <si>
    <t>Smeđa signalizacija</t>
  </si>
  <si>
    <t>8.</t>
  </si>
  <si>
    <t>9.</t>
  </si>
  <si>
    <t>Sufinanciranje  HTZ</t>
  </si>
  <si>
    <t>Ostale manifestacije</t>
  </si>
  <si>
    <t>Struktura %</t>
  </si>
  <si>
    <t>Nabava dugotrajne imovine</t>
  </si>
  <si>
    <t>2.7.</t>
  </si>
  <si>
    <t>Inozemne vlade i međunarodne organizacije</t>
  </si>
  <si>
    <t>2.7.1.</t>
  </si>
  <si>
    <t>2.7.2.</t>
  </si>
  <si>
    <t>Park skulptura - Centar za posjetitelje</t>
  </si>
  <si>
    <t>Oglašavanje na radiju</t>
  </si>
  <si>
    <t>3.1.4.</t>
  </si>
  <si>
    <t>Ostali nespomenuti prihodi (Bistrička božićna tombola, povrat sredstava za kupnju fotoaparat)</t>
  </si>
  <si>
    <t>Prihod od aktivnosti u Adventu</t>
  </si>
  <si>
    <t>Prihod od Biciklijade Selnica - Gusakovec</t>
  </si>
  <si>
    <t>Ostali prihod</t>
  </si>
  <si>
    <t>9.1.</t>
  </si>
  <si>
    <t>9.2.</t>
  </si>
  <si>
    <t>9.3.</t>
  </si>
  <si>
    <t>9.4.</t>
  </si>
  <si>
    <t>Prihod od Biciklijade 4 Kapelice</t>
  </si>
  <si>
    <t>Naknade volonterima/studentima</t>
  </si>
  <si>
    <t>PLAN 2018.</t>
  </si>
  <si>
    <t>Izložba papa Ivan Pavao II</t>
  </si>
  <si>
    <t>Potpore manifestacijama i donacije</t>
  </si>
  <si>
    <t>Sufinanciranje na temelju natječaja TZKZŽ</t>
  </si>
  <si>
    <t>7.8.</t>
  </si>
  <si>
    <t>Sufinanciranje na temelju programa HZZ</t>
  </si>
  <si>
    <t>PLAN 2019.</t>
  </si>
  <si>
    <t>I. IZMJENA PLANA 2019.</t>
  </si>
  <si>
    <t>Obilježavanje važnih bistričkih obljetnica</t>
  </si>
  <si>
    <t>Ostali programi  - Ljetna likovna kolonija</t>
  </si>
  <si>
    <t>Indeks plana 2019/2018</t>
  </si>
  <si>
    <t>II. IIZMJENA PLANA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</si>
</sst>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38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sz val="10"/>
      <color theme="1"/>
      <name val="Candara"/>
      <family val="2"/>
      <charset val="238"/>
    </font>
    <font>
      <b/>
      <sz val="9"/>
      <color theme="1"/>
      <name val="Candara"/>
      <family val="2"/>
      <charset val="238"/>
    </font>
    <font>
      <b/>
      <i/>
      <sz val="9"/>
      <color theme="1"/>
      <name val="Candara"/>
      <family val="2"/>
      <charset val="238"/>
    </font>
    <font>
      <sz val="9"/>
      <color theme="1"/>
      <name val="Candara"/>
      <family val="2"/>
      <charset val="238"/>
    </font>
    <font>
      <sz val="9"/>
      <name val="Candara"/>
      <family val="2"/>
      <charset val="238"/>
    </font>
    <font>
      <b/>
      <i/>
      <sz val="9"/>
      <name val="Candara"/>
      <family val="2"/>
      <charset val="238"/>
    </font>
    <font>
      <b/>
      <sz val="9"/>
      <name val="Candara"/>
      <family val="2"/>
      <charset val="238"/>
    </font>
    <font>
      <b/>
      <sz val="11"/>
      <color theme="1"/>
      <name val="Candara"/>
      <family val="2"/>
      <charset val="238"/>
    </font>
    <font>
      <b/>
      <i/>
      <sz val="11"/>
      <color theme="1"/>
      <name val="Candara"/>
      <family val="2"/>
      <charset val="238"/>
    </font>
    <font>
      <sz val="11"/>
      <color theme="1"/>
      <name val="Candara"/>
      <family val="2"/>
      <charset val="238"/>
    </font>
    <font>
      <sz val="11"/>
      <name val="Candara"/>
      <family val="2"/>
      <charset val="238"/>
    </font>
    <font>
      <b/>
      <sz val="11"/>
      <color theme="1"/>
      <name val="Candara"/>
      <family val="2"/>
    </font>
    <font>
      <sz val="11"/>
      <color theme="1"/>
      <name val="Candar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4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 wrapText="1"/>
    </xf>
    <xf numFmtId="4" fontId="1" fillId="7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right" vertical="center"/>
    </xf>
    <xf numFmtId="0" fontId="7" fillId="4" borderId="0" xfId="0" applyFont="1" applyFill="1"/>
    <xf numFmtId="0" fontId="4" fillId="6" borderId="1" xfId="0" applyFont="1" applyFill="1" applyBorder="1"/>
    <xf numFmtId="0" fontId="8" fillId="7" borderId="1" xfId="0" applyFont="1" applyFill="1" applyBorder="1"/>
    <xf numFmtId="0" fontId="9" fillId="7" borderId="1" xfId="0" applyFont="1" applyFill="1" applyBorder="1"/>
    <xf numFmtId="4" fontId="8" fillId="7" borderId="1" xfId="0" applyNumberFormat="1" applyFont="1" applyFill="1" applyBorder="1"/>
    <xf numFmtId="2" fontId="1" fillId="4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/>
    <xf numFmtId="4" fontId="7" fillId="6" borderId="1" xfId="0" applyNumberFormat="1" applyFont="1" applyFill="1" applyBorder="1"/>
    <xf numFmtId="4" fontId="7" fillId="3" borderId="1" xfId="0" applyNumberFormat="1" applyFont="1" applyFill="1" applyBorder="1"/>
    <xf numFmtId="4" fontId="1" fillId="3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4" fontId="2" fillId="0" borderId="1" xfId="2" applyNumberFormat="1" applyFont="1" applyBorder="1" applyAlignment="1">
      <alignment vertical="center"/>
    </xf>
    <xf numFmtId="0" fontId="3" fillId="7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1" fillId="6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wrapText="1"/>
    </xf>
    <xf numFmtId="4" fontId="11" fillId="0" borderId="0" xfId="0" applyNumberFormat="1" applyFont="1"/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wrapText="1"/>
    </xf>
    <xf numFmtId="4" fontId="12" fillId="10" borderId="1" xfId="0" applyNumberFormat="1" applyFont="1" applyFill="1" applyBorder="1" applyAlignment="1">
      <alignment wrapText="1"/>
    </xf>
    <xf numFmtId="10" fontId="12" fillId="10" borderId="1" xfId="0" applyNumberFormat="1" applyFont="1" applyFill="1" applyBorder="1" applyAlignment="1">
      <alignment wrapText="1"/>
    </xf>
    <xf numFmtId="0" fontId="13" fillId="7" borderId="1" xfId="0" applyFont="1" applyFill="1" applyBorder="1" applyAlignment="1"/>
    <xf numFmtId="0" fontId="13" fillId="7" borderId="1" xfId="0" applyFont="1" applyFill="1" applyBorder="1" applyAlignment="1">
      <alignment horizontal="left" wrapText="1"/>
    </xf>
    <xf numFmtId="4" fontId="13" fillId="7" borderId="1" xfId="0" applyNumberFormat="1" applyFont="1" applyFill="1" applyBorder="1" applyAlignment="1">
      <alignment horizontal="right"/>
    </xf>
    <xf numFmtId="10" fontId="12" fillId="7" borderId="1" xfId="0" applyNumberFormat="1" applyFont="1" applyFill="1" applyBorder="1" applyAlignment="1">
      <alignment wrapText="1"/>
    </xf>
    <xf numFmtId="0" fontId="12" fillId="10" borderId="1" xfId="0" applyFont="1" applyFill="1" applyBorder="1" applyAlignment="1"/>
    <xf numFmtId="4" fontId="12" fillId="10" borderId="1" xfId="0" applyNumberFormat="1" applyFont="1" applyFill="1" applyBorder="1" applyAlignment="1">
      <alignment horizontal="right"/>
    </xf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4" fontId="14" fillId="0" borderId="1" xfId="0" applyNumberFormat="1" applyFont="1" applyBorder="1" applyAlignment="1">
      <alignment horizontal="right"/>
    </xf>
    <xf numFmtId="10" fontId="12" fillId="2" borderId="1" xfId="0" applyNumberFormat="1" applyFont="1" applyFill="1" applyBorder="1" applyAlignment="1">
      <alignment wrapText="1"/>
    </xf>
    <xf numFmtId="4" fontId="12" fillId="7" borderId="1" xfId="0" applyNumberFormat="1" applyFont="1" applyFill="1" applyBorder="1" applyAlignment="1">
      <alignment horizontal="right"/>
    </xf>
    <xf numFmtId="0" fontId="12" fillId="10" borderId="1" xfId="0" applyFont="1" applyFill="1" applyBorder="1" applyAlignment="1">
      <alignment horizontal="left" wrapText="1"/>
    </xf>
    <xf numFmtId="0" fontId="15" fillId="8" borderId="1" xfId="0" applyFont="1" applyFill="1" applyBorder="1" applyAlignment="1"/>
    <xf numFmtId="0" fontId="15" fillId="8" borderId="1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right"/>
    </xf>
    <xf numFmtId="0" fontId="12" fillId="11" borderId="1" xfId="0" applyFont="1" applyFill="1" applyBorder="1" applyAlignment="1"/>
    <xf numFmtId="0" fontId="12" fillId="11" borderId="1" xfId="0" applyFont="1" applyFill="1" applyBorder="1" applyAlignment="1">
      <alignment wrapText="1"/>
    </xf>
    <xf numFmtId="4" fontId="12" fillId="11" borderId="1" xfId="0" applyNumberFormat="1" applyFont="1" applyFill="1" applyBorder="1" applyAlignment="1">
      <alignment horizontal="right"/>
    </xf>
    <xf numFmtId="4" fontId="12" fillId="11" borderId="1" xfId="0" applyNumberFormat="1" applyFont="1" applyFill="1" applyBorder="1" applyAlignment="1">
      <alignment wrapText="1"/>
    </xf>
    <xf numFmtId="10" fontId="12" fillId="11" borderId="1" xfId="0" applyNumberFormat="1" applyFont="1" applyFill="1" applyBorder="1" applyAlignment="1">
      <alignment wrapText="1"/>
    </xf>
    <xf numFmtId="0" fontId="12" fillId="9" borderId="1" xfId="0" applyFont="1" applyFill="1" applyBorder="1" applyAlignment="1">
      <alignment wrapText="1"/>
    </xf>
    <xf numFmtId="0" fontId="12" fillId="9" borderId="1" xfId="0" applyFont="1" applyFill="1" applyBorder="1" applyAlignment="1">
      <alignment horizontal="right" wrapText="1"/>
    </xf>
    <xf numFmtId="10" fontId="12" fillId="11" borderId="1" xfId="1" applyNumberFormat="1" applyFont="1" applyFill="1" applyBorder="1" applyAlignment="1">
      <alignment horizontal="right"/>
    </xf>
    <xf numFmtId="10" fontId="12" fillId="10" borderId="1" xfId="1" applyNumberFormat="1" applyFont="1" applyFill="1" applyBorder="1" applyAlignment="1">
      <alignment horizontal="right"/>
    </xf>
    <xf numFmtId="10" fontId="12" fillId="2" borderId="1" xfId="1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wrapText="1"/>
    </xf>
    <xf numFmtId="10" fontId="12" fillId="7" borderId="1" xfId="1" applyNumberFormat="1" applyFont="1" applyFill="1" applyBorder="1" applyAlignment="1">
      <alignment horizontal="right"/>
    </xf>
    <xf numFmtId="4" fontId="12" fillId="11" borderId="1" xfId="0" applyNumberFormat="1" applyFont="1" applyFill="1" applyBorder="1" applyAlignment="1">
      <alignment horizontal="right" wrapText="1"/>
    </xf>
    <xf numFmtId="4" fontId="12" fillId="10" borderId="1" xfId="3" applyNumberFormat="1" applyFont="1" applyFill="1" applyBorder="1" applyAlignment="1">
      <alignment horizontal="right"/>
    </xf>
    <xf numFmtId="4" fontId="13" fillId="7" borderId="1" xfId="0" applyNumberFormat="1" applyFont="1" applyFill="1" applyBorder="1" applyAlignment="1"/>
    <xf numFmtId="4" fontId="16" fillId="7" borderId="1" xfId="0" applyNumberFormat="1" applyFont="1" applyFill="1" applyBorder="1" applyAlignment="1"/>
    <xf numFmtId="4" fontId="13" fillId="10" borderId="1" xfId="0" applyNumberFormat="1" applyFont="1" applyFill="1" applyBorder="1" applyAlignment="1">
      <alignment horizontal="right"/>
    </xf>
    <xf numFmtId="4" fontId="12" fillId="10" borderId="1" xfId="0" applyNumberFormat="1" applyFont="1" applyFill="1" applyBorder="1" applyAlignment="1"/>
    <xf numFmtId="4" fontId="12" fillId="11" borderId="1" xfId="0" applyNumberFormat="1" applyFont="1" applyFill="1" applyBorder="1" applyAlignment="1"/>
    <xf numFmtId="4" fontId="17" fillId="11" borderId="1" xfId="0" applyNumberFormat="1" applyFont="1" applyFill="1" applyBorder="1" applyAlignment="1"/>
    <xf numFmtId="2" fontId="14" fillId="11" borderId="1" xfId="0" applyNumberFormat="1" applyFont="1" applyFill="1" applyBorder="1" applyAlignment="1"/>
    <xf numFmtId="10" fontId="14" fillId="9" borderId="1" xfId="0" applyNumberFormat="1" applyFont="1" applyFill="1" applyBorder="1" applyAlignment="1"/>
    <xf numFmtId="10" fontId="12" fillId="7" borderId="1" xfId="0" applyNumberFormat="1" applyFont="1" applyFill="1" applyBorder="1" applyAlignment="1">
      <alignment horizontal="right"/>
    </xf>
    <xf numFmtId="10" fontId="12" fillId="2" borderId="1" xfId="0" applyNumberFormat="1" applyFont="1" applyFill="1" applyBorder="1" applyAlignment="1">
      <alignment horizontal="right"/>
    </xf>
    <xf numFmtId="4" fontId="18" fillId="10" borderId="1" xfId="0" applyNumberFormat="1" applyFont="1" applyFill="1" applyBorder="1" applyAlignment="1">
      <alignment wrapText="1"/>
    </xf>
    <xf numFmtId="4" fontId="19" fillId="7" borderId="1" xfId="0" applyNumberFormat="1" applyFont="1" applyFill="1" applyBorder="1" applyAlignment="1">
      <alignment horizontal="right"/>
    </xf>
    <xf numFmtId="4" fontId="18" fillId="10" borderId="1" xfId="0" applyNumberFormat="1" applyFont="1" applyFill="1" applyBorder="1" applyAlignment="1">
      <alignment horizontal="right"/>
    </xf>
    <xf numFmtId="4" fontId="20" fillId="0" borderId="1" xfId="0" applyNumberFormat="1" applyFont="1" applyBorder="1" applyAlignment="1">
      <alignment horizontal="right"/>
    </xf>
    <xf numFmtId="4" fontId="18" fillId="7" borderId="1" xfId="0" applyNumberFormat="1" applyFont="1" applyFill="1" applyBorder="1" applyAlignment="1">
      <alignment horizontal="right"/>
    </xf>
    <xf numFmtId="2" fontId="18" fillId="10" borderId="1" xfId="3" applyNumberFormat="1" applyFont="1" applyFill="1" applyBorder="1" applyAlignment="1"/>
    <xf numFmtId="4" fontId="18" fillId="10" borderId="1" xfId="0" applyNumberFormat="1" applyFont="1" applyFill="1" applyBorder="1" applyAlignment="1">
      <alignment horizontal="right" wrapText="1"/>
    </xf>
    <xf numFmtId="4" fontId="20" fillId="8" borderId="1" xfId="0" applyNumberFormat="1" applyFont="1" applyFill="1" applyBorder="1" applyAlignment="1">
      <alignment horizontal="right"/>
    </xf>
    <xf numFmtId="2" fontId="18" fillId="10" borderId="1" xfId="0" applyNumberFormat="1" applyFont="1" applyFill="1" applyBorder="1" applyAlignment="1">
      <alignment horizontal="right"/>
    </xf>
    <xf numFmtId="4" fontId="20" fillId="2" borderId="1" xfId="0" applyNumberFormat="1" applyFont="1" applyFill="1" applyBorder="1" applyAlignment="1">
      <alignment horizontal="right"/>
    </xf>
    <xf numFmtId="2" fontId="20" fillId="0" borderId="1" xfId="0" applyNumberFormat="1" applyFont="1" applyBorder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4" fontId="11" fillId="2" borderId="1" xfId="0" applyNumberFormat="1" applyFont="1" applyFill="1" applyBorder="1" applyAlignment="1">
      <alignment horizontal="right"/>
    </xf>
    <xf numFmtId="4" fontId="12" fillId="12" borderId="1" xfId="0" applyNumberFormat="1" applyFont="1" applyFill="1" applyBorder="1" applyAlignment="1">
      <alignment horizontal="right"/>
    </xf>
    <xf numFmtId="0" fontId="12" fillId="12" borderId="1" xfId="0" applyFont="1" applyFill="1" applyBorder="1" applyAlignment="1"/>
    <xf numFmtId="0" fontId="12" fillId="12" borderId="1" xfId="0" applyFont="1" applyFill="1" applyBorder="1" applyAlignment="1">
      <alignment wrapText="1"/>
    </xf>
    <xf numFmtId="10" fontId="12" fillId="12" borderId="1" xfId="1" applyNumberFormat="1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4" fontId="22" fillId="7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 wrapText="1"/>
    </xf>
    <xf numFmtId="10" fontId="12" fillId="13" borderId="1" xfId="1" applyNumberFormat="1" applyFont="1" applyFill="1" applyBorder="1" applyAlignment="1">
      <alignment horizontal="right"/>
    </xf>
    <xf numFmtId="43" fontId="14" fillId="2" borderId="1" xfId="2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/>
    </xf>
    <xf numFmtId="4" fontId="12" fillId="9" borderId="1" xfId="0" applyNumberFormat="1" applyFont="1" applyFill="1" applyBorder="1" applyAlignment="1">
      <alignment wrapText="1"/>
    </xf>
    <xf numFmtId="4" fontId="1" fillId="3" borderId="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tabSelected="1" topLeftCell="A112" zoomScaleNormal="100" workbookViewId="0">
      <selection activeCell="K27" sqref="K27"/>
    </sheetView>
  </sheetViews>
  <sheetFormatPr defaultRowHeight="12.75" x14ac:dyDescent="0.2"/>
  <cols>
    <col min="1" max="1" width="7.140625" style="55" customWidth="1"/>
    <col min="2" max="2" width="35.28515625" style="55" customWidth="1"/>
    <col min="3" max="3" width="12.5703125" style="55" customWidth="1"/>
    <col min="4" max="4" width="16" style="55" customWidth="1"/>
    <col min="5" max="5" width="12.42578125" style="55" customWidth="1"/>
    <col min="6" max="6" width="14.28515625" style="55" customWidth="1"/>
    <col min="7" max="7" width="12.85546875" style="55" customWidth="1"/>
    <col min="8" max="8" width="11.85546875" style="55" customWidth="1"/>
    <col min="9" max="9" width="12.42578125" style="55" customWidth="1"/>
    <col min="10" max="10" width="16.7109375" style="55" customWidth="1"/>
    <col min="11" max="11" width="21.140625" style="55" customWidth="1"/>
    <col min="12" max="12" width="11.7109375" style="55" bestFit="1" customWidth="1"/>
    <col min="13" max="13" width="12.7109375" style="55" bestFit="1" customWidth="1"/>
    <col min="14" max="14" width="13.5703125" style="55" customWidth="1"/>
    <col min="15" max="15" width="13" style="55" customWidth="1"/>
    <col min="16" max="16" width="13.42578125" style="55" customWidth="1"/>
    <col min="17" max="17" width="14.140625" style="55" customWidth="1"/>
    <col min="18" max="18" width="14.7109375" style="55" customWidth="1"/>
    <col min="19" max="19" width="12.7109375" style="55" customWidth="1"/>
    <col min="20" max="16384" width="9.140625" style="55"/>
  </cols>
  <sheetData>
    <row r="1" spans="1:10" ht="33.75" customHeight="1" x14ac:dyDescent="0.2">
      <c r="A1" s="58" t="s">
        <v>0</v>
      </c>
      <c r="B1" s="58" t="s">
        <v>1</v>
      </c>
      <c r="C1" s="59" t="s">
        <v>191</v>
      </c>
      <c r="D1" s="59" t="s">
        <v>197</v>
      </c>
      <c r="E1" s="59" t="s">
        <v>198</v>
      </c>
      <c r="F1" s="59" t="s">
        <v>202</v>
      </c>
      <c r="G1" s="59" t="s">
        <v>201</v>
      </c>
      <c r="H1" s="59" t="s">
        <v>172</v>
      </c>
      <c r="I1" s="56"/>
    </row>
    <row r="2" spans="1:10" ht="15" x14ac:dyDescent="0.25">
      <c r="A2" s="60" t="s">
        <v>2</v>
      </c>
      <c r="B2" s="60" t="s">
        <v>75</v>
      </c>
      <c r="C2" s="104">
        <v>1500</v>
      </c>
      <c r="D2" s="104">
        <f>SUM(D3:D4)</f>
        <v>2000</v>
      </c>
      <c r="E2" s="104">
        <f>SUM(E3:E4)</f>
        <v>2000</v>
      </c>
      <c r="F2" s="104">
        <f>SUM(F3:F4)</f>
        <v>2000</v>
      </c>
      <c r="G2" s="61">
        <f>F2/C2*100</f>
        <v>133.33333333333331</v>
      </c>
      <c r="H2" s="62">
        <f>E2/E31</f>
        <v>1.8341892883345561E-3</v>
      </c>
    </row>
    <row r="3" spans="1:10" ht="15" x14ac:dyDescent="0.25">
      <c r="A3" s="63" t="s">
        <v>25</v>
      </c>
      <c r="B3" s="64" t="s">
        <v>76</v>
      </c>
      <c r="C3" s="105">
        <v>1000</v>
      </c>
      <c r="D3" s="105">
        <v>1500</v>
      </c>
      <c r="E3" s="105">
        <v>1500</v>
      </c>
      <c r="F3" s="105">
        <v>1500</v>
      </c>
      <c r="G3" s="61">
        <f t="shared" ref="G3:G66" si="0">F3/C3*100</f>
        <v>150</v>
      </c>
      <c r="H3" s="66">
        <f>E3/949853.83</f>
        <v>1.5791903476348567E-3</v>
      </c>
    </row>
    <row r="4" spans="1:10" ht="15" customHeight="1" x14ac:dyDescent="0.25">
      <c r="A4" s="63" t="s">
        <v>27</v>
      </c>
      <c r="B4" s="64" t="s">
        <v>77</v>
      </c>
      <c r="C4" s="105">
        <v>500</v>
      </c>
      <c r="D4" s="105">
        <v>500</v>
      </c>
      <c r="E4" s="105">
        <v>500</v>
      </c>
      <c r="F4" s="105">
        <v>500</v>
      </c>
      <c r="G4" s="61">
        <f t="shared" si="0"/>
        <v>100</v>
      </c>
      <c r="H4" s="66">
        <f t="shared" ref="H4:H30" si="1">E4/949853.83</f>
        <v>5.2639678254495228E-4</v>
      </c>
    </row>
    <row r="5" spans="1:10" ht="15" x14ac:dyDescent="0.25">
      <c r="A5" s="67" t="s">
        <v>4</v>
      </c>
      <c r="B5" s="60" t="s">
        <v>3</v>
      </c>
      <c r="C5" s="106">
        <v>90000</v>
      </c>
      <c r="D5" s="106">
        <v>95000</v>
      </c>
      <c r="E5" s="106">
        <v>105000</v>
      </c>
      <c r="F5" s="106">
        <v>105000</v>
      </c>
      <c r="G5" s="61">
        <f t="shared" si="0"/>
        <v>116.66666666666667</v>
      </c>
      <c r="H5" s="62">
        <f t="shared" si="1"/>
        <v>0.11054332433443997</v>
      </c>
    </row>
    <row r="6" spans="1:10" ht="15" x14ac:dyDescent="0.25">
      <c r="A6" s="67" t="s">
        <v>6</v>
      </c>
      <c r="B6" s="60" t="s">
        <v>5</v>
      </c>
      <c r="C6" s="106">
        <v>72000</v>
      </c>
      <c r="D6" s="106">
        <v>74000</v>
      </c>
      <c r="E6" s="106">
        <v>84000</v>
      </c>
      <c r="F6" s="106">
        <v>84000</v>
      </c>
      <c r="G6" s="61">
        <f t="shared" si="0"/>
        <v>116.66666666666667</v>
      </c>
      <c r="H6" s="62">
        <f t="shared" si="1"/>
        <v>8.8434659467551968E-2</v>
      </c>
    </row>
    <row r="7" spans="1:10" ht="15" x14ac:dyDescent="0.25">
      <c r="A7" s="67" t="s">
        <v>14</v>
      </c>
      <c r="B7" s="60" t="s">
        <v>7</v>
      </c>
      <c r="C7" s="106">
        <v>597000</v>
      </c>
      <c r="D7" s="106">
        <f>SUM(D8,D12,D13,D14)</f>
        <v>607000</v>
      </c>
      <c r="E7" s="106">
        <f>SUM(E8,E12,E13,E14)</f>
        <v>611000</v>
      </c>
      <c r="F7" s="106">
        <f>SUM(F8,F12,F13,F14)</f>
        <v>592000</v>
      </c>
      <c r="G7" s="61">
        <f t="shared" si="0"/>
        <v>99.162479061976555</v>
      </c>
      <c r="H7" s="62">
        <f>E7/949853.83</f>
        <v>0.64325686826993167</v>
      </c>
    </row>
    <row r="8" spans="1:10" ht="15" x14ac:dyDescent="0.25">
      <c r="A8" s="63" t="s">
        <v>15</v>
      </c>
      <c r="B8" s="64" t="s">
        <v>97</v>
      </c>
      <c r="C8" s="105">
        <v>245000</v>
      </c>
      <c r="D8" s="105">
        <f>SUM(D9:D11)</f>
        <v>247000</v>
      </c>
      <c r="E8" s="105">
        <f>SUM(E9:E11)</f>
        <v>247000</v>
      </c>
      <c r="F8" s="105">
        <f>SUM(F9:F11)</f>
        <v>247000</v>
      </c>
      <c r="G8" s="61">
        <f t="shared" si="0"/>
        <v>100.81632653061226</v>
      </c>
      <c r="H8" s="66">
        <f t="shared" si="1"/>
        <v>0.26004001057720638</v>
      </c>
      <c r="J8" s="57"/>
    </row>
    <row r="9" spans="1:10" ht="15" x14ac:dyDescent="0.25">
      <c r="A9" s="69" t="s">
        <v>78</v>
      </c>
      <c r="B9" s="70" t="s">
        <v>10</v>
      </c>
      <c r="C9" s="107">
        <v>95000</v>
      </c>
      <c r="D9" s="107">
        <v>100000</v>
      </c>
      <c r="E9" s="107">
        <v>100000</v>
      </c>
      <c r="F9" s="107">
        <v>100000</v>
      </c>
      <c r="G9" s="61">
        <f t="shared" si="0"/>
        <v>105.26315789473684</v>
      </c>
      <c r="H9" s="72">
        <f t="shared" si="1"/>
        <v>0.10527935650899045</v>
      </c>
    </row>
    <row r="10" spans="1:10" ht="15" x14ac:dyDescent="0.25">
      <c r="A10" s="69" t="s">
        <v>79</v>
      </c>
      <c r="B10" s="70" t="s">
        <v>12</v>
      </c>
      <c r="C10" s="107">
        <v>140000</v>
      </c>
      <c r="D10" s="107">
        <v>135000</v>
      </c>
      <c r="E10" s="107">
        <v>135000</v>
      </c>
      <c r="F10" s="107">
        <v>135000</v>
      </c>
      <c r="G10" s="61">
        <f t="shared" si="0"/>
        <v>96.428571428571431</v>
      </c>
      <c r="H10" s="72">
        <f t="shared" si="1"/>
        <v>0.14212713128713711</v>
      </c>
    </row>
    <row r="11" spans="1:10" ht="15" x14ac:dyDescent="0.25">
      <c r="A11" s="69" t="s">
        <v>112</v>
      </c>
      <c r="B11" s="70" t="s">
        <v>116</v>
      </c>
      <c r="C11" s="107">
        <v>10000</v>
      </c>
      <c r="D11" s="107">
        <v>12000</v>
      </c>
      <c r="E11" s="107">
        <v>12000</v>
      </c>
      <c r="F11" s="107">
        <v>12000</v>
      </c>
      <c r="G11" s="61">
        <f t="shared" si="0"/>
        <v>120</v>
      </c>
      <c r="H11" s="72">
        <f t="shared" si="1"/>
        <v>1.2633522781078854E-2</v>
      </c>
    </row>
    <row r="12" spans="1:10" ht="15" x14ac:dyDescent="0.25">
      <c r="A12" s="63" t="s">
        <v>16</v>
      </c>
      <c r="B12" s="64" t="s">
        <v>81</v>
      </c>
      <c r="C12" s="123">
        <v>340000</v>
      </c>
      <c r="D12" s="108">
        <v>340000</v>
      </c>
      <c r="E12" s="108">
        <v>340000</v>
      </c>
      <c r="F12" s="108">
        <v>340000</v>
      </c>
      <c r="G12" s="61">
        <f t="shared" si="0"/>
        <v>100</v>
      </c>
      <c r="H12" s="66">
        <f t="shared" si="1"/>
        <v>0.35794981213056754</v>
      </c>
    </row>
    <row r="13" spans="1:10" ht="15" x14ac:dyDescent="0.25">
      <c r="A13" s="63" t="s">
        <v>99</v>
      </c>
      <c r="B13" s="64" t="s">
        <v>100</v>
      </c>
      <c r="C13" s="108">
        <v>12000</v>
      </c>
      <c r="D13" s="108">
        <v>20000</v>
      </c>
      <c r="E13" s="108">
        <v>24000</v>
      </c>
      <c r="F13" s="108">
        <v>5000</v>
      </c>
      <c r="G13" s="61">
        <f t="shared" si="0"/>
        <v>41.666666666666671</v>
      </c>
      <c r="H13" s="66">
        <f t="shared" si="1"/>
        <v>2.5267045562157708E-2</v>
      </c>
    </row>
    <row r="14" spans="1:10" ht="15" x14ac:dyDescent="0.25">
      <c r="A14" s="63" t="s">
        <v>17</v>
      </c>
      <c r="B14" s="64" t="s">
        <v>101</v>
      </c>
      <c r="C14" s="108">
        <v>0</v>
      </c>
      <c r="D14" s="108">
        <v>0</v>
      </c>
      <c r="E14" s="108">
        <v>0</v>
      </c>
      <c r="F14" s="108"/>
      <c r="G14" s="61" t="e">
        <f t="shared" si="0"/>
        <v>#DIV/0!</v>
      </c>
      <c r="H14" s="66">
        <f t="shared" si="1"/>
        <v>0</v>
      </c>
    </row>
    <row r="15" spans="1:10" ht="15" x14ac:dyDescent="0.25">
      <c r="A15" s="67" t="s">
        <v>18</v>
      </c>
      <c r="B15" s="74" t="s">
        <v>175</v>
      </c>
      <c r="C15" s="106">
        <v>0</v>
      </c>
      <c r="D15" s="106">
        <v>0</v>
      </c>
      <c r="E15" s="106">
        <v>0</v>
      </c>
      <c r="F15" s="106"/>
      <c r="G15" s="61" t="e">
        <f t="shared" si="0"/>
        <v>#DIV/0!</v>
      </c>
      <c r="H15" s="62">
        <f t="shared" si="1"/>
        <v>0</v>
      </c>
    </row>
    <row r="16" spans="1:10" ht="15" x14ac:dyDescent="0.25">
      <c r="A16" s="67" t="s">
        <v>107</v>
      </c>
      <c r="B16" s="74" t="s">
        <v>109</v>
      </c>
      <c r="C16" s="106">
        <v>0</v>
      </c>
      <c r="D16" s="109">
        <v>0</v>
      </c>
      <c r="E16" s="109">
        <v>0</v>
      </c>
      <c r="F16" s="109"/>
      <c r="G16" s="61" t="e">
        <f t="shared" si="0"/>
        <v>#DIV/0!</v>
      </c>
      <c r="H16" s="62">
        <f t="shared" si="1"/>
        <v>0</v>
      </c>
    </row>
    <row r="17" spans="1:8" ht="15" x14ac:dyDescent="0.25">
      <c r="A17" s="74" t="s">
        <v>80</v>
      </c>
      <c r="B17" s="74" t="s">
        <v>35</v>
      </c>
      <c r="C17" s="109">
        <v>92314.240000000005</v>
      </c>
      <c r="D17" s="110">
        <f>SUM(D18:D24)</f>
        <v>92400</v>
      </c>
      <c r="E17" s="110">
        <f>SUM(E18:E24)</f>
        <v>169400</v>
      </c>
      <c r="F17" s="110">
        <f>SUM(F18:F24)</f>
        <v>116400</v>
      </c>
      <c r="G17" s="61">
        <f t="shared" si="0"/>
        <v>126.09105594109857</v>
      </c>
      <c r="H17" s="62">
        <f t="shared" si="1"/>
        <v>0.17834322992622981</v>
      </c>
    </row>
    <row r="18" spans="1:8" ht="24.75" x14ac:dyDescent="0.25">
      <c r="A18" s="75" t="s">
        <v>68</v>
      </c>
      <c r="B18" s="76" t="s">
        <v>108</v>
      </c>
      <c r="C18" s="125">
        <v>0</v>
      </c>
      <c r="D18" s="111">
        <v>10000</v>
      </c>
      <c r="E18" s="111">
        <v>10000</v>
      </c>
      <c r="F18" s="111">
        <v>10000</v>
      </c>
      <c r="G18" s="61" t="e">
        <f t="shared" si="0"/>
        <v>#DIV/0!</v>
      </c>
      <c r="H18" s="72">
        <f t="shared" si="1"/>
        <v>1.0527935650899045E-2</v>
      </c>
    </row>
    <row r="19" spans="1:8" ht="15" x14ac:dyDescent="0.25">
      <c r="A19" s="75" t="s">
        <v>102</v>
      </c>
      <c r="B19" s="77" t="s">
        <v>170</v>
      </c>
      <c r="C19" s="111">
        <v>30000</v>
      </c>
      <c r="D19" s="111">
        <v>35000</v>
      </c>
      <c r="E19" s="111">
        <v>112000</v>
      </c>
      <c r="F19" s="111">
        <v>9000</v>
      </c>
      <c r="G19" s="61">
        <f t="shared" si="0"/>
        <v>30</v>
      </c>
      <c r="H19" s="72">
        <f t="shared" si="1"/>
        <v>0.1179128792900693</v>
      </c>
    </row>
    <row r="20" spans="1:8" ht="24" customHeight="1" x14ac:dyDescent="0.25">
      <c r="A20" s="75" t="s">
        <v>103</v>
      </c>
      <c r="B20" s="77" t="s">
        <v>194</v>
      </c>
      <c r="C20" s="111">
        <v>35000</v>
      </c>
      <c r="D20" s="111">
        <v>20000</v>
      </c>
      <c r="E20" s="111">
        <v>20000</v>
      </c>
      <c r="F20" s="111">
        <v>70000</v>
      </c>
      <c r="G20" s="61">
        <f t="shared" si="0"/>
        <v>200</v>
      </c>
      <c r="H20" s="72">
        <f t="shared" si="1"/>
        <v>2.105587130179809E-2</v>
      </c>
    </row>
    <row r="21" spans="1:8" ht="15" x14ac:dyDescent="0.25">
      <c r="A21" s="75" t="s">
        <v>104</v>
      </c>
      <c r="B21" s="77" t="s">
        <v>50</v>
      </c>
      <c r="C21" s="111">
        <v>0</v>
      </c>
      <c r="D21" s="55">
        <v>0</v>
      </c>
      <c r="E21" s="111">
        <v>0</v>
      </c>
      <c r="F21" s="111">
        <v>0</v>
      </c>
      <c r="G21" s="61" t="e">
        <f t="shared" si="0"/>
        <v>#DIV/0!</v>
      </c>
      <c r="H21" s="72">
        <f t="shared" ref="H21" si="2">E21/949853.83</f>
        <v>0</v>
      </c>
    </row>
    <row r="22" spans="1:8" ht="15" x14ac:dyDescent="0.25">
      <c r="A22" s="75" t="s">
        <v>105</v>
      </c>
      <c r="B22" s="77" t="s">
        <v>113</v>
      </c>
      <c r="C22" s="122">
        <v>10000</v>
      </c>
      <c r="D22" s="111">
        <v>10000</v>
      </c>
      <c r="E22" s="111">
        <v>10000</v>
      </c>
      <c r="F22" s="111">
        <v>10000</v>
      </c>
      <c r="G22" s="61">
        <f t="shared" si="0"/>
        <v>100</v>
      </c>
      <c r="H22" s="72">
        <f t="shared" si="1"/>
        <v>1.0527935650899045E-2</v>
      </c>
    </row>
    <row r="23" spans="1:8" ht="15" x14ac:dyDescent="0.25">
      <c r="A23" s="75" t="s">
        <v>106</v>
      </c>
      <c r="B23" s="77" t="s">
        <v>111</v>
      </c>
      <c r="C23" s="111">
        <v>10000</v>
      </c>
      <c r="D23" s="111">
        <v>10000</v>
      </c>
      <c r="E23" s="111">
        <v>10000</v>
      </c>
      <c r="F23" s="111">
        <v>10000</v>
      </c>
      <c r="G23" s="61">
        <f t="shared" si="0"/>
        <v>100</v>
      </c>
      <c r="H23" s="72">
        <f t="shared" ref="H23" si="3">E23/949853.83</f>
        <v>1.0527935650899045E-2</v>
      </c>
    </row>
    <row r="24" spans="1:8" ht="15" x14ac:dyDescent="0.25">
      <c r="A24" s="75" t="s">
        <v>195</v>
      </c>
      <c r="B24" s="77" t="s">
        <v>196</v>
      </c>
      <c r="C24" s="111">
        <v>7314.24</v>
      </c>
      <c r="D24" s="111">
        <v>7400</v>
      </c>
      <c r="E24" s="111">
        <v>7400</v>
      </c>
      <c r="F24" s="111">
        <v>7400</v>
      </c>
      <c r="G24" s="61">
        <f t="shared" si="0"/>
        <v>101.17250732817081</v>
      </c>
      <c r="H24" s="72">
        <f t="shared" si="1"/>
        <v>7.7906723816652933E-3</v>
      </c>
    </row>
    <row r="25" spans="1:8" ht="24.75" x14ac:dyDescent="0.25">
      <c r="A25" s="67" t="s">
        <v>168</v>
      </c>
      <c r="B25" s="60" t="s">
        <v>19</v>
      </c>
      <c r="C25" s="111">
        <v>0</v>
      </c>
      <c r="D25" s="106"/>
      <c r="E25" s="112"/>
      <c r="F25" s="112"/>
      <c r="G25" s="61" t="e">
        <f t="shared" si="0"/>
        <v>#DIV/0!</v>
      </c>
      <c r="H25" s="62">
        <f t="shared" si="1"/>
        <v>0</v>
      </c>
    </row>
    <row r="26" spans="1:8" ht="45.75" customHeight="1" x14ac:dyDescent="0.25">
      <c r="A26" s="67" t="s">
        <v>169</v>
      </c>
      <c r="B26" s="60" t="s">
        <v>181</v>
      </c>
      <c r="C26" s="112">
        <v>92470</v>
      </c>
      <c r="D26" s="106">
        <f>SUM(D27:D30)</f>
        <v>99000</v>
      </c>
      <c r="E26" s="106">
        <f>SUM(E27:E30)</f>
        <v>119000</v>
      </c>
      <c r="F26" s="106">
        <f>SUM(F27:F30)</f>
        <v>117450</v>
      </c>
      <c r="G26" s="61">
        <f t="shared" si="0"/>
        <v>127.01416675678598</v>
      </c>
      <c r="H26" s="62">
        <f t="shared" si="1"/>
        <v>0.12528243424569863</v>
      </c>
    </row>
    <row r="27" spans="1:8" ht="15" x14ac:dyDescent="0.25">
      <c r="A27" s="78" t="s">
        <v>185</v>
      </c>
      <c r="B27" s="78" t="s">
        <v>182</v>
      </c>
      <c r="C27" s="124">
        <v>85000</v>
      </c>
      <c r="D27" s="113">
        <v>90000</v>
      </c>
      <c r="E27" s="113">
        <v>110000</v>
      </c>
      <c r="F27" s="113">
        <v>110000</v>
      </c>
      <c r="G27" s="61">
        <f t="shared" si="0"/>
        <v>129.41176470588235</v>
      </c>
      <c r="H27" s="72">
        <f t="shared" si="1"/>
        <v>0.1158072921598895</v>
      </c>
    </row>
    <row r="28" spans="1:8" ht="25.5" customHeight="1" x14ac:dyDescent="0.25">
      <c r="A28" s="78" t="s">
        <v>186</v>
      </c>
      <c r="B28" s="78" t="s">
        <v>189</v>
      </c>
      <c r="C28" s="113">
        <v>2970</v>
      </c>
      <c r="D28" s="113">
        <v>3500</v>
      </c>
      <c r="E28" s="113">
        <v>3500</v>
      </c>
      <c r="F28" s="113">
        <v>1950</v>
      </c>
      <c r="G28" s="61">
        <f t="shared" si="0"/>
        <v>65.656565656565661</v>
      </c>
      <c r="H28" s="72">
        <f t="shared" si="1"/>
        <v>3.6847774778146656E-3</v>
      </c>
    </row>
    <row r="29" spans="1:8" ht="15" x14ac:dyDescent="0.25">
      <c r="A29" s="78" t="s">
        <v>187</v>
      </c>
      <c r="B29" s="78" t="s">
        <v>183</v>
      </c>
      <c r="C29" s="113">
        <v>4000</v>
      </c>
      <c r="D29" s="114">
        <v>4500</v>
      </c>
      <c r="E29" s="113">
        <v>4500</v>
      </c>
      <c r="F29" s="113">
        <v>4500</v>
      </c>
      <c r="G29" s="61">
        <f t="shared" si="0"/>
        <v>112.5</v>
      </c>
      <c r="H29" s="72">
        <f t="shared" si="1"/>
        <v>4.73757104290457E-3</v>
      </c>
    </row>
    <row r="30" spans="1:8" ht="16.5" customHeight="1" x14ac:dyDescent="0.25">
      <c r="A30" s="78" t="s">
        <v>188</v>
      </c>
      <c r="B30" s="78" t="s">
        <v>184</v>
      </c>
      <c r="C30" s="113">
        <v>500</v>
      </c>
      <c r="D30" s="114">
        <v>1000</v>
      </c>
      <c r="E30" s="113">
        <v>1000</v>
      </c>
      <c r="F30" s="113">
        <v>1000</v>
      </c>
      <c r="G30" s="61">
        <f t="shared" si="0"/>
        <v>200</v>
      </c>
      <c r="H30" s="72">
        <f t="shared" si="1"/>
        <v>1.0527935650899046E-3</v>
      </c>
    </row>
    <row r="31" spans="1:8" ht="30" customHeight="1" x14ac:dyDescent="0.25">
      <c r="A31" s="80"/>
      <c r="B31" s="81" t="s">
        <v>21</v>
      </c>
      <c r="C31" s="128">
        <f>SUM(C2,C5,C6,C7,C15,C16,C17,C26)</f>
        <v>945284.24</v>
      </c>
      <c r="D31" s="128">
        <f>SUM(D2,D5,D6,D7,D15,D16,D17,D26)</f>
        <v>969400</v>
      </c>
      <c r="E31" s="128">
        <f>SUM(E2,E5,E6,E7,E15,E16,E17,E26)</f>
        <v>1090400</v>
      </c>
      <c r="F31" s="128">
        <f>SUM(F2,F5,F6,F7,F15,F16,F17,F26)</f>
        <v>1016850</v>
      </c>
      <c r="G31" s="83">
        <f>F31/C31*100</f>
        <v>107.57081912208754</v>
      </c>
      <c r="H31" s="84">
        <f>E31/949853.83</f>
        <v>1.1479661033740318</v>
      </c>
    </row>
    <row r="32" spans="1:8" ht="30.75" customHeight="1" x14ac:dyDescent="0.2">
      <c r="A32" s="85" t="s">
        <v>0</v>
      </c>
      <c r="B32" s="85" t="s">
        <v>22</v>
      </c>
      <c r="C32" s="86"/>
      <c r="D32" s="86"/>
      <c r="E32" s="86"/>
      <c r="F32" s="86"/>
      <c r="G32" s="129"/>
      <c r="H32" s="101"/>
    </row>
    <row r="33" spans="1:8" x14ac:dyDescent="0.2">
      <c r="A33" s="80" t="s">
        <v>23</v>
      </c>
      <c r="B33" s="81" t="s">
        <v>24</v>
      </c>
      <c r="C33" s="82">
        <f>SUM(C34,C40)</f>
        <v>493982</v>
      </c>
      <c r="D33" s="82">
        <f t="shared" ref="D33:F33" si="4">D34+D40</f>
        <v>499300</v>
      </c>
      <c r="E33" s="82">
        <f t="shared" si="4"/>
        <v>533382</v>
      </c>
      <c r="F33" s="82">
        <f t="shared" si="4"/>
        <v>553900</v>
      </c>
      <c r="G33" s="83">
        <f t="shared" si="0"/>
        <v>112.12959176650162</v>
      </c>
      <c r="H33" s="87">
        <f>E33/851870</f>
        <v>0.62613074764928922</v>
      </c>
    </row>
    <row r="34" spans="1:8" x14ac:dyDescent="0.2">
      <c r="A34" s="67" t="s">
        <v>2</v>
      </c>
      <c r="B34" s="60" t="s">
        <v>26</v>
      </c>
      <c r="C34" s="68">
        <f>SUM(C35:C39)</f>
        <v>264057</v>
      </c>
      <c r="D34" s="68">
        <v>282800</v>
      </c>
      <c r="E34" s="68">
        <v>282800</v>
      </c>
      <c r="F34" s="68">
        <v>282800</v>
      </c>
      <c r="G34" s="61">
        <f t="shared" si="0"/>
        <v>107.09808867024924</v>
      </c>
      <c r="H34" s="88">
        <f>E34/851870</f>
        <v>0.33197553617335979</v>
      </c>
    </row>
    <row r="35" spans="1:8" x14ac:dyDescent="0.2">
      <c r="A35" s="69" t="s">
        <v>25</v>
      </c>
      <c r="B35" s="70" t="s">
        <v>118</v>
      </c>
      <c r="C35" s="71">
        <v>150000</v>
      </c>
      <c r="D35" s="71">
        <v>165000</v>
      </c>
      <c r="E35" s="71">
        <v>165000</v>
      </c>
      <c r="F35" s="71">
        <v>165000</v>
      </c>
      <c r="G35" s="61">
        <f t="shared" si="0"/>
        <v>110.00000000000001</v>
      </c>
      <c r="H35" s="89">
        <f t="shared" ref="H35:H81" si="5">E35/851870</f>
        <v>0.19369152570227852</v>
      </c>
    </row>
    <row r="36" spans="1:8" x14ac:dyDescent="0.2">
      <c r="A36" s="69" t="s">
        <v>27</v>
      </c>
      <c r="B36" s="70" t="s">
        <v>119</v>
      </c>
      <c r="C36" s="71">
        <v>62257</v>
      </c>
      <c r="D36" s="71">
        <v>65000</v>
      </c>
      <c r="E36" s="71">
        <v>65000</v>
      </c>
      <c r="F36" s="71">
        <v>65000</v>
      </c>
      <c r="G36" s="61">
        <f t="shared" si="0"/>
        <v>104.4059302568386</v>
      </c>
      <c r="H36" s="89">
        <f t="shared" si="5"/>
        <v>7.6302722246352137E-2</v>
      </c>
    </row>
    <row r="37" spans="1:8" x14ac:dyDescent="0.2">
      <c r="A37" s="69" t="s">
        <v>120</v>
      </c>
      <c r="B37" s="70" t="s">
        <v>121</v>
      </c>
      <c r="C37" s="71">
        <v>1800</v>
      </c>
      <c r="D37" s="71">
        <v>1800</v>
      </c>
      <c r="E37" s="71">
        <v>1800</v>
      </c>
      <c r="F37" s="71">
        <v>1800</v>
      </c>
      <c r="G37" s="61">
        <f t="shared" si="0"/>
        <v>100</v>
      </c>
      <c r="H37" s="89">
        <f t="shared" si="5"/>
        <v>2.1129984622066749E-3</v>
      </c>
    </row>
    <row r="38" spans="1:8" x14ac:dyDescent="0.2">
      <c r="A38" s="69" t="s">
        <v>122</v>
      </c>
      <c r="B38" s="70" t="s">
        <v>123</v>
      </c>
      <c r="C38" s="79">
        <v>7000</v>
      </c>
      <c r="D38" s="79">
        <v>5000</v>
      </c>
      <c r="E38" s="79">
        <v>5000</v>
      </c>
      <c r="F38" s="79">
        <v>5000</v>
      </c>
      <c r="G38" s="61">
        <f t="shared" si="0"/>
        <v>71.428571428571431</v>
      </c>
      <c r="H38" s="89">
        <f t="shared" si="5"/>
        <v>5.869440172796319E-3</v>
      </c>
    </row>
    <row r="39" spans="1:8" x14ac:dyDescent="0.2">
      <c r="A39" s="69" t="s">
        <v>124</v>
      </c>
      <c r="B39" s="70" t="s">
        <v>125</v>
      </c>
      <c r="C39" s="71">
        <v>43000</v>
      </c>
      <c r="D39" s="71">
        <v>46000</v>
      </c>
      <c r="E39" s="71">
        <v>46000</v>
      </c>
      <c r="F39" s="71">
        <v>46000</v>
      </c>
      <c r="G39" s="61">
        <f t="shared" si="0"/>
        <v>106.9767441860465</v>
      </c>
      <c r="H39" s="89">
        <f t="shared" si="5"/>
        <v>5.3998849589726131E-2</v>
      </c>
    </row>
    <row r="40" spans="1:8" x14ac:dyDescent="0.2">
      <c r="A40" s="67" t="s">
        <v>4</v>
      </c>
      <c r="B40" s="60" t="s">
        <v>28</v>
      </c>
      <c r="C40" s="68">
        <f>SUM(C41,C45,C53,C60,C62,C64,C65)</f>
        <v>229925</v>
      </c>
      <c r="D40" s="68">
        <f>D41+D45+D53+D60+D62+D64+D65</f>
        <v>216500</v>
      </c>
      <c r="E40" s="68">
        <f>E41+E45+E53+E60+E62+E64+E65</f>
        <v>250582</v>
      </c>
      <c r="F40" s="68">
        <f>F41+F45+F53+F60+F62+F64+F65</f>
        <v>271100</v>
      </c>
      <c r="G40" s="61">
        <f t="shared" si="0"/>
        <v>117.90801348265738</v>
      </c>
      <c r="H40" s="88">
        <f t="shared" si="5"/>
        <v>0.29415521147592943</v>
      </c>
    </row>
    <row r="41" spans="1:8" x14ac:dyDescent="0.2">
      <c r="A41" s="63" t="s">
        <v>31</v>
      </c>
      <c r="B41" s="90" t="s">
        <v>126</v>
      </c>
      <c r="C41" s="73">
        <f>SUM(C42:C44)</f>
        <v>30000</v>
      </c>
      <c r="D41" s="73">
        <f t="shared" ref="D41" si="6">SUM(D42:D44)</f>
        <v>30000</v>
      </c>
      <c r="E41" s="73">
        <f>SUM(E42:E44)</f>
        <v>32000</v>
      </c>
      <c r="F41" s="73">
        <f>SUM(F42:F44)</f>
        <v>33000</v>
      </c>
      <c r="G41" s="61">
        <f>F41/C41*100</f>
        <v>110.00000000000001</v>
      </c>
      <c r="H41" s="102">
        <f>E41/851870</f>
        <v>3.756441710589644E-2</v>
      </c>
    </row>
    <row r="42" spans="1:8" x14ac:dyDescent="0.2">
      <c r="A42" s="69" t="s">
        <v>83</v>
      </c>
      <c r="B42" s="70" t="s">
        <v>127</v>
      </c>
      <c r="C42" s="71">
        <v>4000</v>
      </c>
      <c r="D42" s="71">
        <v>5000</v>
      </c>
      <c r="E42" s="71">
        <v>5000</v>
      </c>
      <c r="F42" s="71">
        <v>5000</v>
      </c>
      <c r="G42" s="61">
        <f t="shared" si="0"/>
        <v>125</v>
      </c>
      <c r="H42" s="89">
        <f t="shared" si="5"/>
        <v>5.869440172796319E-3</v>
      </c>
    </row>
    <row r="43" spans="1:8" x14ac:dyDescent="0.2">
      <c r="A43" s="69" t="s">
        <v>84</v>
      </c>
      <c r="B43" s="70" t="s">
        <v>128</v>
      </c>
      <c r="C43" s="71">
        <v>19000</v>
      </c>
      <c r="D43" s="71">
        <v>17000</v>
      </c>
      <c r="E43" s="71">
        <v>17000</v>
      </c>
      <c r="F43" s="71">
        <v>17000</v>
      </c>
      <c r="G43" s="61">
        <f t="shared" si="0"/>
        <v>89.473684210526315</v>
      </c>
      <c r="H43" s="89">
        <f t="shared" si="5"/>
        <v>1.9956096587507483E-2</v>
      </c>
    </row>
    <row r="44" spans="1:8" x14ac:dyDescent="0.2">
      <c r="A44" s="69" t="s">
        <v>85</v>
      </c>
      <c r="B44" s="70" t="s">
        <v>190</v>
      </c>
      <c r="C44" s="71">
        <v>7000</v>
      </c>
      <c r="D44" s="71">
        <v>8000</v>
      </c>
      <c r="E44" s="71">
        <v>10000</v>
      </c>
      <c r="F44" s="71">
        <v>11000</v>
      </c>
      <c r="G44" s="61">
        <f t="shared" si="0"/>
        <v>157.14285714285714</v>
      </c>
      <c r="H44" s="89">
        <f t="shared" si="5"/>
        <v>1.1738880345592638E-2</v>
      </c>
    </row>
    <row r="45" spans="1:8" x14ac:dyDescent="0.2">
      <c r="A45" s="63" t="s">
        <v>33</v>
      </c>
      <c r="B45" s="90" t="s">
        <v>129</v>
      </c>
      <c r="C45" s="65">
        <f>SUM(C46:C52)</f>
        <v>77725</v>
      </c>
      <c r="D45" s="65">
        <f t="shared" ref="D45:F45" si="7">SUM(D46:D52)</f>
        <v>80500</v>
      </c>
      <c r="E45" s="65">
        <f t="shared" si="7"/>
        <v>81000</v>
      </c>
      <c r="F45" s="65">
        <f t="shared" si="7"/>
        <v>81000</v>
      </c>
      <c r="G45" s="61">
        <f t="shared" si="0"/>
        <v>104.21357349630107</v>
      </c>
      <c r="H45" s="102">
        <f t="shared" si="5"/>
        <v>9.508493079930036E-2</v>
      </c>
    </row>
    <row r="46" spans="1:8" x14ac:dyDescent="0.2">
      <c r="A46" s="69" t="s">
        <v>130</v>
      </c>
      <c r="B46" s="70" t="s">
        <v>131</v>
      </c>
      <c r="C46" s="71">
        <v>12000</v>
      </c>
      <c r="D46" s="71">
        <v>12000</v>
      </c>
      <c r="E46" s="71">
        <v>12000</v>
      </c>
      <c r="F46" s="71">
        <v>12000</v>
      </c>
      <c r="G46" s="61">
        <f t="shared" si="0"/>
        <v>100</v>
      </c>
      <c r="H46" s="103">
        <f t="shared" si="5"/>
        <v>1.4086656414711164E-2</v>
      </c>
    </row>
    <row r="47" spans="1:8" x14ac:dyDescent="0.2">
      <c r="A47" s="69" t="s">
        <v>132</v>
      </c>
      <c r="B47" s="70" t="s">
        <v>133</v>
      </c>
      <c r="C47" s="71">
        <v>2000</v>
      </c>
      <c r="D47" s="71">
        <v>2000</v>
      </c>
      <c r="E47" s="71">
        <v>2000</v>
      </c>
      <c r="F47" s="71">
        <v>2000</v>
      </c>
      <c r="G47" s="61">
        <f t="shared" si="0"/>
        <v>100</v>
      </c>
      <c r="H47" s="103">
        <f t="shared" si="5"/>
        <v>2.3477760691185275E-3</v>
      </c>
    </row>
    <row r="48" spans="1:8" x14ac:dyDescent="0.2">
      <c r="A48" s="69" t="s">
        <v>134</v>
      </c>
      <c r="B48" s="70" t="s">
        <v>135</v>
      </c>
      <c r="C48" s="71">
        <v>7000</v>
      </c>
      <c r="D48" s="71">
        <v>7000</v>
      </c>
      <c r="E48" s="71">
        <v>7000</v>
      </c>
      <c r="F48" s="71">
        <v>7000</v>
      </c>
      <c r="G48" s="61">
        <f t="shared" si="0"/>
        <v>100</v>
      </c>
      <c r="H48" s="103">
        <f t="shared" si="5"/>
        <v>8.2172162419148469E-3</v>
      </c>
    </row>
    <row r="49" spans="1:8" x14ac:dyDescent="0.2">
      <c r="A49" s="69" t="s">
        <v>136</v>
      </c>
      <c r="B49" s="70" t="s">
        <v>137</v>
      </c>
      <c r="C49" s="71">
        <v>0</v>
      </c>
      <c r="D49" s="71">
        <v>1000</v>
      </c>
      <c r="E49" s="71">
        <v>1500</v>
      </c>
      <c r="F49" s="71">
        <v>1500</v>
      </c>
      <c r="G49" s="61" t="e">
        <f t="shared" si="0"/>
        <v>#DIV/0!</v>
      </c>
      <c r="H49" s="103">
        <f t="shared" si="5"/>
        <v>1.7608320518388955E-3</v>
      </c>
    </row>
    <row r="50" spans="1:8" ht="24" x14ac:dyDescent="0.2">
      <c r="A50" s="69" t="s">
        <v>138</v>
      </c>
      <c r="B50" s="70" t="s">
        <v>139</v>
      </c>
      <c r="C50" s="71">
        <v>11225</v>
      </c>
      <c r="D50" s="71">
        <v>7500</v>
      </c>
      <c r="E50" s="71">
        <v>7500</v>
      </c>
      <c r="F50" s="71">
        <v>7500</v>
      </c>
      <c r="G50" s="61">
        <f t="shared" si="0"/>
        <v>66.815144766147</v>
      </c>
      <c r="H50" s="103">
        <f t="shared" si="5"/>
        <v>8.8041602591944785E-3</v>
      </c>
    </row>
    <row r="51" spans="1:8" x14ac:dyDescent="0.2">
      <c r="A51" s="69" t="s">
        <v>140</v>
      </c>
      <c r="B51" s="70" t="s">
        <v>141</v>
      </c>
      <c r="C51" s="71">
        <v>45000</v>
      </c>
      <c r="D51" s="71">
        <v>50000</v>
      </c>
      <c r="E51" s="71">
        <v>50000</v>
      </c>
      <c r="F51" s="71">
        <v>50000</v>
      </c>
      <c r="G51" s="61">
        <f t="shared" si="0"/>
        <v>111.11111111111111</v>
      </c>
      <c r="H51" s="103">
        <f t="shared" si="5"/>
        <v>5.869440172796319E-2</v>
      </c>
    </row>
    <row r="52" spans="1:8" x14ac:dyDescent="0.2">
      <c r="A52" s="69" t="s">
        <v>142</v>
      </c>
      <c r="B52" s="70" t="s">
        <v>143</v>
      </c>
      <c r="C52" s="71">
        <v>500</v>
      </c>
      <c r="D52" s="71">
        <v>1000</v>
      </c>
      <c r="E52" s="71">
        <v>1000</v>
      </c>
      <c r="F52" s="71">
        <v>1000</v>
      </c>
      <c r="G52" s="61">
        <f t="shared" si="0"/>
        <v>200</v>
      </c>
      <c r="H52" s="103">
        <f t="shared" si="5"/>
        <v>1.1738880345592638E-3</v>
      </c>
    </row>
    <row r="53" spans="1:8" x14ac:dyDescent="0.2">
      <c r="A53" s="63" t="s">
        <v>37</v>
      </c>
      <c r="B53" s="90" t="s">
        <v>144</v>
      </c>
      <c r="C53" s="65">
        <f>SUM(C54:C59)</f>
        <v>23200</v>
      </c>
      <c r="D53" s="65">
        <f>SUM(D54:D59)</f>
        <v>26000</v>
      </c>
      <c r="E53" s="65">
        <f>SUM(E54:E59)</f>
        <v>25000</v>
      </c>
      <c r="F53" s="65">
        <f>SUM(F54:F59)</f>
        <v>24500</v>
      </c>
      <c r="G53" s="61">
        <f t="shared" si="0"/>
        <v>105.60344827586208</v>
      </c>
      <c r="H53" s="102">
        <f t="shared" si="5"/>
        <v>2.9347200863981595E-2</v>
      </c>
    </row>
    <row r="54" spans="1:8" x14ac:dyDescent="0.2">
      <c r="A54" s="69" t="s">
        <v>145</v>
      </c>
      <c r="B54" s="70" t="s">
        <v>146</v>
      </c>
      <c r="C54" s="71">
        <v>11000</v>
      </c>
      <c r="D54" s="71">
        <v>11000</v>
      </c>
      <c r="E54" s="71">
        <v>11000</v>
      </c>
      <c r="F54" s="71">
        <v>11000</v>
      </c>
      <c r="G54" s="61">
        <f t="shared" si="0"/>
        <v>100</v>
      </c>
      <c r="H54" s="103">
        <f t="shared" si="5"/>
        <v>1.2912768380151901E-2</v>
      </c>
    </row>
    <row r="55" spans="1:8" x14ac:dyDescent="0.2">
      <c r="A55" s="69" t="s">
        <v>147</v>
      </c>
      <c r="B55" s="70" t="s">
        <v>148</v>
      </c>
      <c r="C55" s="71">
        <v>200</v>
      </c>
      <c r="D55" s="71">
        <v>500</v>
      </c>
      <c r="E55" s="71">
        <v>500</v>
      </c>
      <c r="F55" s="71">
        <v>500</v>
      </c>
      <c r="G55" s="61">
        <f t="shared" si="0"/>
        <v>250</v>
      </c>
      <c r="H55" s="103">
        <f t="shared" si="5"/>
        <v>5.8694401727963188E-4</v>
      </c>
    </row>
    <row r="56" spans="1:8" x14ac:dyDescent="0.2">
      <c r="A56" s="69" t="s">
        <v>149</v>
      </c>
      <c r="B56" s="70" t="s">
        <v>150</v>
      </c>
      <c r="C56" s="71">
        <v>1000</v>
      </c>
      <c r="D56" s="71">
        <v>2000</v>
      </c>
      <c r="E56" s="71">
        <v>1000</v>
      </c>
      <c r="F56" s="71">
        <v>1000</v>
      </c>
      <c r="G56" s="61">
        <f t="shared" si="0"/>
        <v>100</v>
      </c>
      <c r="H56" s="103">
        <f t="shared" si="5"/>
        <v>1.1738880345592638E-3</v>
      </c>
    </row>
    <row r="57" spans="1:8" x14ac:dyDescent="0.2">
      <c r="A57" s="69" t="s">
        <v>151</v>
      </c>
      <c r="B57" s="70" t="s">
        <v>152</v>
      </c>
      <c r="C57" s="71">
        <v>0</v>
      </c>
      <c r="D57" s="71">
        <v>1000</v>
      </c>
      <c r="E57" s="71">
        <v>1000</v>
      </c>
      <c r="F57" s="71">
        <v>1000</v>
      </c>
      <c r="G57" s="61" t="e">
        <f t="shared" si="0"/>
        <v>#DIV/0!</v>
      </c>
      <c r="H57" s="103">
        <f t="shared" si="5"/>
        <v>1.1738880345592638E-3</v>
      </c>
    </row>
    <row r="58" spans="1:8" x14ac:dyDescent="0.2">
      <c r="A58" s="69" t="s">
        <v>153</v>
      </c>
      <c r="B58" s="70" t="s">
        <v>154</v>
      </c>
      <c r="C58" s="71">
        <v>9000</v>
      </c>
      <c r="D58" s="71">
        <v>9500</v>
      </c>
      <c r="E58" s="71">
        <v>9500</v>
      </c>
      <c r="F58" s="71">
        <v>10000</v>
      </c>
      <c r="G58" s="61">
        <f t="shared" si="0"/>
        <v>111.11111111111111</v>
      </c>
      <c r="H58" s="103">
        <f t="shared" si="5"/>
        <v>1.1151936328313005E-2</v>
      </c>
    </row>
    <row r="59" spans="1:8" x14ac:dyDescent="0.2">
      <c r="A59" s="69" t="s">
        <v>155</v>
      </c>
      <c r="B59" s="70" t="s">
        <v>156</v>
      </c>
      <c r="C59" s="71">
        <v>2000</v>
      </c>
      <c r="D59" s="71">
        <v>2000</v>
      </c>
      <c r="E59" s="71">
        <v>2000</v>
      </c>
      <c r="F59" s="71">
        <v>1000</v>
      </c>
      <c r="G59" s="61">
        <f t="shared" si="0"/>
        <v>50</v>
      </c>
      <c r="H59" s="103">
        <f t="shared" si="5"/>
        <v>2.3477760691185275E-3</v>
      </c>
    </row>
    <row r="60" spans="1:8" x14ac:dyDescent="0.2">
      <c r="A60" s="63" t="s">
        <v>157</v>
      </c>
      <c r="B60" s="90" t="s">
        <v>158</v>
      </c>
      <c r="C60" s="65">
        <f>SUM(C61)</f>
        <v>25000</v>
      </c>
      <c r="D60" s="65">
        <f t="shared" ref="D60:F60" si="8">SUM(D61)</f>
        <v>25000</v>
      </c>
      <c r="E60" s="65">
        <f t="shared" si="8"/>
        <v>25000</v>
      </c>
      <c r="F60" s="65">
        <f t="shared" si="8"/>
        <v>25000</v>
      </c>
      <c r="G60" s="61">
        <f t="shared" si="0"/>
        <v>100</v>
      </c>
      <c r="H60" s="102">
        <f t="shared" si="5"/>
        <v>2.9347200863981595E-2</v>
      </c>
    </row>
    <row r="61" spans="1:8" x14ac:dyDescent="0.2">
      <c r="A61" s="69" t="s">
        <v>159</v>
      </c>
      <c r="B61" s="70" t="s">
        <v>160</v>
      </c>
      <c r="C61" s="71">
        <v>25000</v>
      </c>
      <c r="D61" s="71">
        <v>25000</v>
      </c>
      <c r="E61" s="71">
        <v>25000</v>
      </c>
      <c r="F61" s="71">
        <v>25000</v>
      </c>
      <c r="G61" s="61">
        <f t="shared" si="0"/>
        <v>100</v>
      </c>
      <c r="H61" s="103">
        <f t="shared" si="5"/>
        <v>2.9347200863981595E-2</v>
      </c>
    </row>
    <row r="62" spans="1:8" x14ac:dyDescent="0.2">
      <c r="A62" s="63" t="s">
        <v>161</v>
      </c>
      <c r="B62" s="90" t="s">
        <v>162</v>
      </c>
      <c r="C62" s="65">
        <f>SUM(C63)</f>
        <v>5000</v>
      </c>
      <c r="D62" s="65">
        <f>SUM(D63)</f>
        <v>5000</v>
      </c>
      <c r="E62" s="65">
        <f>SUM(E63)</f>
        <v>5000</v>
      </c>
      <c r="F62" s="65">
        <f>SUM(F63)</f>
        <v>5000</v>
      </c>
      <c r="G62" s="61">
        <f t="shared" si="0"/>
        <v>100</v>
      </c>
      <c r="H62" s="102">
        <f t="shared" si="5"/>
        <v>5.869440172796319E-3</v>
      </c>
    </row>
    <row r="63" spans="1:8" x14ac:dyDescent="0.2">
      <c r="A63" s="69" t="s">
        <v>163</v>
      </c>
      <c r="B63" s="70" t="s">
        <v>164</v>
      </c>
      <c r="C63" s="71">
        <v>5000</v>
      </c>
      <c r="D63" s="71">
        <v>5000</v>
      </c>
      <c r="E63" s="71">
        <v>5000</v>
      </c>
      <c r="F63" s="71">
        <v>5000</v>
      </c>
      <c r="G63" s="61">
        <f t="shared" si="0"/>
        <v>100</v>
      </c>
      <c r="H63" s="103">
        <f t="shared" ref="H63" si="9">E63/851870</f>
        <v>5.869440172796319E-3</v>
      </c>
    </row>
    <row r="64" spans="1:8" x14ac:dyDescent="0.2">
      <c r="A64" s="63" t="s">
        <v>165</v>
      </c>
      <c r="B64" s="90" t="s">
        <v>158</v>
      </c>
      <c r="C64" s="65">
        <v>2000</v>
      </c>
      <c r="D64" s="65">
        <v>2000</v>
      </c>
      <c r="E64" s="65">
        <v>2000</v>
      </c>
      <c r="F64" s="65">
        <v>2000</v>
      </c>
      <c r="G64" s="61">
        <f t="shared" si="0"/>
        <v>100</v>
      </c>
      <c r="H64" s="102">
        <f t="shared" si="5"/>
        <v>2.3477760691185275E-3</v>
      </c>
    </row>
    <row r="65" spans="1:8" x14ac:dyDescent="0.2">
      <c r="A65" s="63" t="s">
        <v>174</v>
      </c>
      <c r="B65" s="90" t="s">
        <v>166</v>
      </c>
      <c r="C65" s="65">
        <f>SUM(C66:C67)</f>
        <v>67000</v>
      </c>
      <c r="D65" s="65">
        <f>SUM(D66:D67)</f>
        <v>48000</v>
      </c>
      <c r="E65" s="65">
        <f>SUM(E66:E67)</f>
        <v>80582</v>
      </c>
      <c r="F65" s="65">
        <f>SUM(F66:F67)</f>
        <v>100600</v>
      </c>
      <c r="G65" s="61">
        <f t="shared" si="0"/>
        <v>150.14925373134329</v>
      </c>
      <c r="H65" s="102">
        <f t="shared" si="5"/>
        <v>9.4594245600854596E-2</v>
      </c>
    </row>
    <row r="66" spans="1:8" x14ac:dyDescent="0.2">
      <c r="A66" s="69" t="s">
        <v>176</v>
      </c>
      <c r="B66" s="70" t="s">
        <v>173</v>
      </c>
      <c r="C66" s="71">
        <v>67000</v>
      </c>
      <c r="D66" s="71">
        <v>42000</v>
      </c>
      <c r="E66" s="71">
        <v>80582</v>
      </c>
      <c r="F66" s="71">
        <v>100600</v>
      </c>
      <c r="G66" s="61">
        <f t="shared" si="0"/>
        <v>150.14925373134329</v>
      </c>
      <c r="H66" s="103">
        <f t="shared" si="5"/>
        <v>9.4594245600854596E-2</v>
      </c>
    </row>
    <row r="67" spans="1:8" x14ac:dyDescent="0.2">
      <c r="A67" s="69" t="s">
        <v>177</v>
      </c>
      <c r="B67" s="70" t="s">
        <v>167</v>
      </c>
      <c r="C67" s="71">
        <v>0</v>
      </c>
      <c r="D67" s="71">
        <v>6000</v>
      </c>
      <c r="E67" s="71">
        <v>0</v>
      </c>
      <c r="F67" s="71">
        <v>0</v>
      </c>
      <c r="G67" s="61" t="e">
        <f t="shared" ref="G67:G116" si="10">F67/C67*100</f>
        <v>#DIV/0!</v>
      </c>
      <c r="H67" s="103">
        <f t="shared" si="5"/>
        <v>0</v>
      </c>
    </row>
    <row r="68" spans="1:8" x14ac:dyDescent="0.2">
      <c r="A68" s="81" t="s">
        <v>29</v>
      </c>
      <c r="B68" s="81" t="s">
        <v>30</v>
      </c>
      <c r="C68" s="92">
        <f>SUM(C70,C69,C78)</f>
        <v>356602.24</v>
      </c>
      <c r="D68" s="92">
        <f>SUM(D70,D69,D78)</f>
        <v>361000</v>
      </c>
      <c r="E68" s="92">
        <f>SUM(E70,E69,E78)</f>
        <v>456218</v>
      </c>
      <c r="F68" s="92">
        <f>SUM(F70,F69,F78)</f>
        <v>363300</v>
      </c>
      <c r="G68" s="83">
        <f t="shared" si="10"/>
        <v>101.87821590801001</v>
      </c>
      <c r="H68" s="87">
        <f t="shared" si="5"/>
        <v>0.53554885135055819</v>
      </c>
    </row>
    <row r="69" spans="1:8" x14ac:dyDescent="0.2">
      <c r="A69" s="67" t="s">
        <v>86</v>
      </c>
      <c r="B69" s="60" t="s">
        <v>32</v>
      </c>
      <c r="C69" s="93">
        <v>3000</v>
      </c>
      <c r="D69" s="93">
        <v>3000</v>
      </c>
      <c r="E69" s="93">
        <v>3000</v>
      </c>
      <c r="F69" s="93">
        <v>2000</v>
      </c>
      <c r="G69" s="61">
        <f t="shared" si="10"/>
        <v>66.666666666666657</v>
      </c>
      <c r="H69" s="88">
        <f t="shared" si="5"/>
        <v>3.521664103677791E-3</v>
      </c>
    </row>
    <row r="70" spans="1:8" x14ac:dyDescent="0.2">
      <c r="A70" s="67" t="s">
        <v>87</v>
      </c>
      <c r="B70" s="60" t="s">
        <v>34</v>
      </c>
      <c r="C70" s="68">
        <f>SUM(C71,C76,C77)</f>
        <v>336602.24</v>
      </c>
      <c r="D70" s="68">
        <f t="shared" ref="D70:F70" si="11">D71+D76+D77</f>
        <v>317000</v>
      </c>
      <c r="E70" s="68">
        <f t="shared" si="11"/>
        <v>427218</v>
      </c>
      <c r="F70" s="68">
        <f t="shared" si="11"/>
        <v>342800</v>
      </c>
      <c r="G70" s="61">
        <f t="shared" si="10"/>
        <v>101.84127116919959</v>
      </c>
      <c r="H70" s="88">
        <f t="shared" si="5"/>
        <v>0.50150609834833959</v>
      </c>
    </row>
    <row r="71" spans="1:8" x14ac:dyDescent="0.2">
      <c r="A71" s="63" t="s">
        <v>31</v>
      </c>
      <c r="B71" s="90" t="s">
        <v>36</v>
      </c>
      <c r="C71" s="65">
        <f>SUM(C72:C75)</f>
        <v>250602.23999999999</v>
      </c>
      <c r="D71" s="65">
        <f t="shared" ref="D71:F71" si="12">SUM(D72:D75)</f>
        <v>266000</v>
      </c>
      <c r="E71" s="65">
        <f t="shared" si="12"/>
        <v>376218</v>
      </c>
      <c r="F71" s="65">
        <f t="shared" si="12"/>
        <v>297800</v>
      </c>
      <c r="G71" s="61">
        <f t="shared" si="10"/>
        <v>118.83373428745089</v>
      </c>
      <c r="H71" s="102">
        <f t="shared" si="5"/>
        <v>0.44163780858581708</v>
      </c>
    </row>
    <row r="72" spans="1:8" x14ac:dyDescent="0.2">
      <c r="A72" s="69" t="s">
        <v>83</v>
      </c>
      <c r="B72" s="70" t="s">
        <v>10</v>
      </c>
      <c r="C72" s="71">
        <v>96000</v>
      </c>
      <c r="D72" s="71">
        <v>110000</v>
      </c>
      <c r="E72" s="71">
        <v>110000</v>
      </c>
      <c r="F72" s="71">
        <v>120000</v>
      </c>
      <c r="G72" s="61">
        <f t="shared" si="10"/>
        <v>125</v>
      </c>
      <c r="H72" s="88">
        <f t="shared" si="5"/>
        <v>0.12912768380151901</v>
      </c>
    </row>
    <row r="73" spans="1:8" x14ac:dyDescent="0.2">
      <c r="A73" s="69" t="s">
        <v>114</v>
      </c>
      <c r="B73" s="70" t="s">
        <v>12</v>
      </c>
      <c r="C73" s="71">
        <v>140000</v>
      </c>
      <c r="D73" s="71">
        <v>140000</v>
      </c>
      <c r="E73" s="71">
        <v>250218</v>
      </c>
      <c r="F73" s="71">
        <v>162300</v>
      </c>
      <c r="G73" s="61">
        <f t="shared" si="10"/>
        <v>115.92857142857143</v>
      </c>
      <c r="H73" s="88">
        <f t="shared" si="5"/>
        <v>0.29372791623134986</v>
      </c>
    </row>
    <row r="74" spans="1:8" x14ac:dyDescent="0.2">
      <c r="A74" s="69" t="s">
        <v>115</v>
      </c>
      <c r="B74" s="70" t="s">
        <v>116</v>
      </c>
      <c r="C74" s="71">
        <v>14102.24</v>
      </c>
      <c r="D74" s="71">
        <v>15000</v>
      </c>
      <c r="E74" s="71">
        <v>15000</v>
      </c>
      <c r="F74" s="71">
        <v>15000</v>
      </c>
      <c r="G74" s="61">
        <f t="shared" si="10"/>
        <v>106.36608084956715</v>
      </c>
      <c r="H74" s="88">
        <f t="shared" si="5"/>
        <v>1.7608320518388957E-2</v>
      </c>
    </row>
    <row r="75" spans="1:8" x14ac:dyDescent="0.2">
      <c r="A75" s="69" t="s">
        <v>117</v>
      </c>
      <c r="B75" s="70" t="s">
        <v>82</v>
      </c>
      <c r="C75" s="71">
        <v>500</v>
      </c>
      <c r="D75" s="71">
        <v>1000</v>
      </c>
      <c r="E75" s="71">
        <v>1000</v>
      </c>
      <c r="F75" s="71">
        <v>500</v>
      </c>
      <c r="G75" s="61">
        <f t="shared" si="10"/>
        <v>100</v>
      </c>
      <c r="H75" s="88">
        <f t="shared" si="5"/>
        <v>1.1738880345592638E-3</v>
      </c>
    </row>
    <row r="76" spans="1:8" x14ac:dyDescent="0.2">
      <c r="A76" s="63" t="s">
        <v>33</v>
      </c>
      <c r="B76" s="63" t="s">
        <v>171</v>
      </c>
      <c r="C76" s="95">
        <v>23000</v>
      </c>
      <c r="D76" s="94">
        <v>21000</v>
      </c>
      <c r="E76" s="94">
        <v>21000</v>
      </c>
      <c r="F76" s="94">
        <v>25000</v>
      </c>
      <c r="G76" s="61">
        <f t="shared" si="10"/>
        <v>108.69565217391303</v>
      </c>
      <c r="H76" s="102">
        <f t="shared" si="5"/>
        <v>2.4651648725744539E-2</v>
      </c>
    </row>
    <row r="77" spans="1:8" x14ac:dyDescent="0.2">
      <c r="A77" s="63" t="s">
        <v>33</v>
      </c>
      <c r="B77" s="90" t="s">
        <v>193</v>
      </c>
      <c r="C77" s="65">
        <v>63000</v>
      </c>
      <c r="D77" s="65">
        <v>30000</v>
      </c>
      <c r="E77" s="65">
        <v>30000</v>
      </c>
      <c r="F77" s="65">
        <v>20000</v>
      </c>
      <c r="G77" s="61">
        <f t="shared" si="10"/>
        <v>31.746031746031743</v>
      </c>
      <c r="H77" s="102">
        <f t="shared" si="5"/>
        <v>3.5216641036777914E-2</v>
      </c>
    </row>
    <row r="78" spans="1:8" x14ac:dyDescent="0.2">
      <c r="A78" s="67" t="s">
        <v>88</v>
      </c>
      <c r="B78" s="60" t="s">
        <v>38</v>
      </c>
      <c r="C78" s="68">
        <f>SUM(C79,C84)</f>
        <v>17000</v>
      </c>
      <c r="D78" s="68">
        <f>D79+D84</f>
        <v>41000</v>
      </c>
      <c r="E78" s="68">
        <f>E79+E84</f>
        <v>26000</v>
      </c>
      <c r="F78" s="68">
        <f>F79+F84</f>
        <v>18500</v>
      </c>
      <c r="G78" s="61">
        <f t="shared" si="10"/>
        <v>108.8235294117647</v>
      </c>
      <c r="H78" s="88">
        <f t="shared" si="5"/>
        <v>3.0521088898540858E-2</v>
      </c>
    </row>
    <row r="79" spans="1:8" x14ac:dyDescent="0.2">
      <c r="A79" s="63" t="s">
        <v>8</v>
      </c>
      <c r="B79" s="90" t="s">
        <v>39</v>
      </c>
      <c r="C79" s="65">
        <f>SUM(C80:C83)</f>
        <v>16500</v>
      </c>
      <c r="D79" s="65">
        <f>SUM(D80:D83)</f>
        <v>40000</v>
      </c>
      <c r="E79" s="65">
        <f>SUM(E80:E83)</f>
        <v>25000</v>
      </c>
      <c r="F79" s="65">
        <f>SUM(F80:F83)</f>
        <v>18000</v>
      </c>
      <c r="G79" s="61">
        <f t="shared" si="10"/>
        <v>109.09090909090908</v>
      </c>
      <c r="H79" s="102">
        <f t="shared" si="5"/>
        <v>2.9347200863981595E-2</v>
      </c>
    </row>
    <row r="80" spans="1:8" x14ac:dyDescent="0.2">
      <c r="A80" s="69" t="s">
        <v>9</v>
      </c>
      <c r="B80" s="70" t="s">
        <v>178</v>
      </c>
      <c r="C80" s="79">
        <v>0</v>
      </c>
      <c r="D80" s="79">
        <v>0</v>
      </c>
      <c r="E80" s="79"/>
      <c r="F80" s="79"/>
      <c r="G80" s="61" t="e">
        <f t="shared" si="10"/>
        <v>#DIV/0!</v>
      </c>
      <c r="H80" s="103">
        <f t="shared" si="5"/>
        <v>0</v>
      </c>
    </row>
    <row r="81" spans="1:8" x14ac:dyDescent="0.2">
      <c r="A81" s="69" t="s">
        <v>11</v>
      </c>
      <c r="B81" s="70" t="s">
        <v>199</v>
      </c>
      <c r="C81" s="79">
        <v>0</v>
      </c>
      <c r="D81" s="79">
        <v>25000</v>
      </c>
      <c r="E81" s="79">
        <v>10000</v>
      </c>
      <c r="F81" s="79">
        <v>2000</v>
      </c>
      <c r="G81" s="61" t="e">
        <f t="shared" si="10"/>
        <v>#DIV/0!</v>
      </c>
      <c r="H81" s="89">
        <f t="shared" si="5"/>
        <v>1.1738880345592638E-2</v>
      </c>
    </row>
    <row r="82" spans="1:8" x14ac:dyDescent="0.2">
      <c r="A82" s="115" t="s">
        <v>110</v>
      </c>
      <c r="B82" s="116" t="s">
        <v>192</v>
      </c>
      <c r="C82" s="127">
        <v>16500</v>
      </c>
      <c r="D82" s="117">
        <v>0</v>
      </c>
      <c r="E82" s="127">
        <v>0</v>
      </c>
      <c r="F82" s="127"/>
      <c r="G82" s="61">
        <f t="shared" si="10"/>
        <v>0</v>
      </c>
      <c r="H82" s="89">
        <f>E83/851870</f>
        <v>1.7608320518388957E-2</v>
      </c>
    </row>
    <row r="83" spans="1:8" x14ac:dyDescent="0.2">
      <c r="A83" s="69" t="s">
        <v>180</v>
      </c>
      <c r="B83" s="70" t="s">
        <v>200</v>
      </c>
      <c r="C83" s="79">
        <v>0</v>
      </c>
      <c r="D83" s="79">
        <v>15000</v>
      </c>
      <c r="E83" s="79">
        <v>15000</v>
      </c>
      <c r="F83" s="79">
        <v>16000</v>
      </c>
      <c r="G83" s="61" t="e">
        <f t="shared" si="10"/>
        <v>#DIV/0!</v>
      </c>
      <c r="H83" s="126">
        <f t="shared" ref="H83:H96" si="13">E84/851870</f>
        <v>1.1738880345592638E-3</v>
      </c>
    </row>
    <row r="84" spans="1:8" ht="12" customHeight="1" x14ac:dyDescent="0.2">
      <c r="A84" s="119" t="s">
        <v>13</v>
      </c>
      <c r="B84" s="120" t="s">
        <v>40</v>
      </c>
      <c r="C84" s="118">
        <v>500</v>
      </c>
      <c r="D84" s="118">
        <v>1000</v>
      </c>
      <c r="E84" s="118">
        <v>1000</v>
      </c>
      <c r="F84" s="118">
        <v>500</v>
      </c>
      <c r="G84" s="61">
        <f t="shared" si="10"/>
        <v>100</v>
      </c>
      <c r="H84" s="121">
        <f t="shared" si="13"/>
        <v>4.0381748388838672E-2</v>
      </c>
    </row>
    <row r="85" spans="1:8" x14ac:dyDescent="0.2">
      <c r="A85" s="80" t="s">
        <v>41</v>
      </c>
      <c r="B85" s="81" t="s">
        <v>42</v>
      </c>
      <c r="C85" s="82">
        <f>SUM(C86,C89)</f>
        <v>37700</v>
      </c>
      <c r="D85" s="82">
        <f t="shared" ref="D85:F85" si="14">D86+D89</f>
        <v>33900</v>
      </c>
      <c r="E85" s="82">
        <f t="shared" si="14"/>
        <v>34400</v>
      </c>
      <c r="F85" s="82">
        <f t="shared" si="14"/>
        <v>34000</v>
      </c>
      <c r="G85" s="83">
        <f t="shared" si="10"/>
        <v>90.185676392572944</v>
      </c>
      <c r="H85" s="87">
        <f t="shared" si="13"/>
        <v>1.2795379576695975E-2</v>
      </c>
    </row>
    <row r="86" spans="1:8" x14ac:dyDescent="0.2">
      <c r="A86" s="67" t="s">
        <v>2</v>
      </c>
      <c r="B86" s="60" t="s">
        <v>43</v>
      </c>
      <c r="C86" s="68">
        <f>SUM(C87:C88)</f>
        <v>9300</v>
      </c>
      <c r="D86" s="68">
        <f t="shared" ref="D86:E86" si="15">D87+D88</f>
        <v>10900</v>
      </c>
      <c r="E86" s="68">
        <f t="shared" si="15"/>
        <v>10900</v>
      </c>
      <c r="F86" s="68">
        <v>11000</v>
      </c>
      <c r="G86" s="61">
        <f t="shared" si="10"/>
        <v>118.27956989247312</v>
      </c>
      <c r="H86" s="89">
        <f t="shared" si="13"/>
        <v>6.4563841900759505E-3</v>
      </c>
    </row>
    <row r="87" spans="1:8" x14ac:dyDescent="0.2">
      <c r="A87" s="69" t="s">
        <v>25</v>
      </c>
      <c r="B87" s="70" t="s">
        <v>44</v>
      </c>
      <c r="C87" s="71">
        <v>4000</v>
      </c>
      <c r="D87" s="71">
        <v>5500</v>
      </c>
      <c r="E87" s="71">
        <v>5500</v>
      </c>
      <c r="F87" s="71">
        <v>5500</v>
      </c>
      <c r="G87" s="61">
        <f t="shared" si="10"/>
        <v>137.5</v>
      </c>
      <c r="H87" s="89">
        <f t="shared" si="13"/>
        <v>6.3389953866200242E-3</v>
      </c>
    </row>
    <row r="88" spans="1:8" ht="24" x14ac:dyDescent="0.2">
      <c r="A88" s="69" t="s">
        <v>27</v>
      </c>
      <c r="B88" s="70" t="s">
        <v>45</v>
      </c>
      <c r="C88" s="71">
        <v>5300</v>
      </c>
      <c r="D88" s="71">
        <v>5400</v>
      </c>
      <c r="E88" s="71">
        <v>5400</v>
      </c>
      <c r="F88" s="71">
        <v>5400</v>
      </c>
      <c r="G88" s="61">
        <f t="shared" si="10"/>
        <v>101.88679245283019</v>
      </c>
      <c r="H88" s="126">
        <f t="shared" si="13"/>
        <v>2.7586368812142697E-2</v>
      </c>
    </row>
    <row r="89" spans="1:8" x14ac:dyDescent="0.2">
      <c r="A89" s="80" t="s">
        <v>4</v>
      </c>
      <c r="B89" s="81" t="s">
        <v>46</v>
      </c>
      <c r="C89" s="82">
        <f>SUM(C90,C93,C94,C95)</f>
        <v>28400</v>
      </c>
      <c r="D89" s="82">
        <f t="shared" ref="D89:F89" si="16">D90+D93+D94+D95</f>
        <v>23000</v>
      </c>
      <c r="E89" s="82">
        <f t="shared" si="16"/>
        <v>23500</v>
      </c>
      <c r="F89" s="82">
        <f t="shared" si="16"/>
        <v>23000</v>
      </c>
      <c r="G89" s="83">
        <f t="shared" si="10"/>
        <v>80.985915492957744</v>
      </c>
      <c r="H89" s="87">
        <f t="shared" si="13"/>
        <v>1.4673600431990797E-2</v>
      </c>
    </row>
    <row r="90" spans="1:8" ht="24" x14ac:dyDescent="0.2">
      <c r="A90" s="63" t="s">
        <v>31</v>
      </c>
      <c r="B90" s="90" t="s">
        <v>47</v>
      </c>
      <c r="C90" s="73">
        <f>SUM(C91:C92)</f>
        <v>8400</v>
      </c>
      <c r="D90" s="73">
        <f t="shared" ref="D90:F90" si="17">D91+D92</f>
        <v>11000</v>
      </c>
      <c r="E90" s="73">
        <f t="shared" si="17"/>
        <v>12500</v>
      </c>
      <c r="F90" s="73">
        <f t="shared" si="17"/>
        <v>12500</v>
      </c>
      <c r="G90" s="61">
        <f t="shared" si="10"/>
        <v>148.80952380952382</v>
      </c>
      <c r="H90" s="91">
        <f t="shared" si="13"/>
        <v>1.1151936328313005E-2</v>
      </c>
    </row>
    <row r="91" spans="1:8" x14ac:dyDescent="0.2">
      <c r="A91" s="69" t="s">
        <v>83</v>
      </c>
      <c r="B91" s="70" t="s">
        <v>89</v>
      </c>
      <c r="C91" s="71">
        <v>7400</v>
      </c>
      <c r="D91" s="71">
        <v>8000</v>
      </c>
      <c r="E91" s="71">
        <v>9500</v>
      </c>
      <c r="F91" s="71">
        <v>9500</v>
      </c>
      <c r="G91" s="61">
        <f t="shared" si="10"/>
        <v>128.37837837837839</v>
      </c>
      <c r="H91" s="126">
        <f t="shared" si="13"/>
        <v>3.521664103677791E-3</v>
      </c>
    </row>
    <row r="92" spans="1:8" x14ac:dyDescent="0.2">
      <c r="A92" s="69" t="s">
        <v>84</v>
      </c>
      <c r="B92" s="70" t="s">
        <v>179</v>
      </c>
      <c r="C92" s="71">
        <v>1000</v>
      </c>
      <c r="D92" s="71">
        <v>3000</v>
      </c>
      <c r="E92" s="71">
        <v>3000</v>
      </c>
      <c r="F92" s="71">
        <v>3000</v>
      </c>
      <c r="G92" s="61">
        <f t="shared" si="10"/>
        <v>300</v>
      </c>
      <c r="H92" s="126">
        <f t="shared" si="13"/>
        <v>1.1738880345592638E-2</v>
      </c>
    </row>
    <row r="93" spans="1:8" x14ac:dyDescent="0.2">
      <c r="A93" s="63" t="s">
        <v>33</v>
      </c>
      <c r="B93" s="90" t="s">
        <v>48</v>
      </c>
      <c r="C93" s="65">
        <v>18000</v>
      </c>
      <c r="D93" s="65">
        <v>10000</v>
      </c>
      <c r="E93" s="65">
        <v>10000</v>
      </c>
      <c r="F93" s="65">
        <v>10000</v>
      </c>
      <c r="G93" s="61">
        <f t="shared" si="10"/>
        <v>55.555555555555557</v>
      </c>
      <c r="H93" s="91">
        <f t="shared" si="13"/>
        <v>1.1738880345592638E-3</v>
      </c>
    </row>
    <row r="94" spans="1:8" x14ac:dyDescent="0.2">
      <c r="A94" s="63" t="s">
        <v>37</v>
      </c>
      <c r="B94" s="90" t="s">
        <v>49</v>
      </c>
      <c r="C94" s="73">
        <v>2000</v>
      </c>
      <c r="D94" s="65">
        <v>2000</v>
      </c>
      <c r="E94" s="65">
        <v>1000</v>
      </c>
      <c r="F94" s="65">
        <v>500</v>
      </c>
      <c r="G94" s="61">
        <f t="shared" si="10"/>
        <v>25</v>
      </c>
      <c r="H94" s="91">
        <f t="shared" si="13"/>
        <v>0</v>
      </c>
    </row>
    <row r="95" spans="1:8" x14ac:dyDescent="0.2">
      <c r="A95" s="63" t="s">
        <v>90</v>
      </c>
      <c r="B95" s="90" t="s">
        <v>50</v>
      </c>
      <c r="C95" s="73">
        <v>0</v>
      </c>
      <c r="D95" s="65">
        <v>0</v>
      </c>
      <c r="E95" s="73">
        <v>0</v>
      </c>
      <c r="F95" s="73">
        <v>0</v>
      </c>
      <c r="G95" s="61" t="e">
        <f t="shared" si="10"/>
        <v>#DIV/0!</v>
      </c>
      <c r="H95" s="91">
        <f t="shared" si="13"/>
        <v>2.3477760691185275E-3</v>
      </c>
    </row>
    <row r="96" spans="1:8" x14ac:dyDescent="0.2">
      <c r="A96" s="80" t="s">
        <v>51</v>
      </c>
      <c r="B96" s="81" t="s">
        <v>52</v>
      </c>
      <c r="C96" s="82">
        <f>SUM(C97:C99)</f>
        <v>1200</v>
      </c>
      <c r="D96" s="82">
        <f t="shared" ref="D96:F96" si="18">SUM(D97:D99)</f>
        <v>6000</v>
      </c>
      <c r="E96" s="82">
        <f t="shared" si="18"/>
        <v>2000</v>
      </c>
      <c r="F96" s="82">
        <f t="shared" si="18"/>
        <v>1000</v>
      </c>
      <c r="G96" s="83">
        <f t="shared" si="10"/>
        <v>83.333333333333343</v>
      </c>
      <c r="H96" s="87">
        <f t="shared" si="13"/>
        <v>1.1738880345592638E-3</v>
      </c>
    </row>
    <row r="97" spans="1:8" ht="24" x14ac:dyDescent="0.2">
      <c r="A97" s="67" t="s">
        <v>2</v>
      </c>
      <c r="B97" s="60" t="s">
        <v>53</v>
      </c>
      <c r="C97" s="68">
        <v>1000</v>
      </c>
      <c r="D97" s="68">
        <v>3000</v>
      </c>
      <c r="E97" s="68">
        <v>1000</v>
      </c>
      <c r="F97" s="68">
        <v>500</v>
      </c>
      <c r="G97" s="61">
        <f t="shared" si="10"/>
        <v>50</v>
      </c>
      <c r="H97" s="88">
        <f t="shared" ref="H97:H115" si="19">E98/851870</f>
        <v>5.8694401727963188E-4</v>
      </c>
    </row>
    <row r="98" spans="1:8" x14ac:dyDescent="0.2">
      <c r="A98" s="67" t="s">
        <v>4</v>
      </c>
      <c r="B98" s="60" t="s">
        <v>54</v>
      </c>
      <c r="C98" s="96">
        <v>200</v>
      </c>
      <c r="D98" s="96">
        <v>1500</v>
      </c>
      <c r="E98" s="96">
        <v>500</v>
      </c>
      <c r="F98" s="96">
        <v>250</v>
      </c>
      <c r="G98" s="61">
        <f t="shared" si="10"/>
        <v>125</v>
      </c>
      <c r="H98" s="88">
        <f t="shared" si="19"/>
        <v>5.8694401727963188E-4</v>
      </c>
    </row>
    <row r="99" spans="1:8" x14ac:dyDescent="0.2">
      <c r="A99" s="67" t="s">
        <v>6</v>
      </c>
      <c r="B99" s="60" t="s">
        <v>55</v>
      </c>
      <c r="C99" s="96">
        <v>0</v>
      </c>
      <c r="D99" s="96">
        <v>1500</v>
      </c>
      <c r="E99" s="96">
        <v>500</v>
      </c>
      <c r="F99" s="96">
        <v>250</v>
      </c>
      <c r="G99" s="61" t="e">
        <f t="shared" si="10"/>
        <v>#DIV/0!</v>
      </c>
      <c r="H99" s="88">
        <f t="shared" si="19"/>
        <v>3.1694976933100121E-3</v>
      </c>
    </row>
    <row r="100" spans="1:8" x14ac:dyDescent="0.2">
      <c r="A100" s="80" t="s">
        <v>56</v>
      </c>
      <c r="B100" s="81" t="s">
        <v>57</v>
      </c>
      <c r="C100" s="82">
        <f>SUM(C101:C103)</f>
        <v>1200</v>
      </c>
      <c r="D100" s="82">
        <f>SUM(D101:D103)</f>
        <v>4700</v>
      </c>
      <c r="E100" s="82">
        <f>SUM(E101:E103)</f>
        <v>2700</v>
      </c>
      <c r="F100" s="82">
        <f>SUM(F101:F103)</f>
        <v>2200</v>
      </c>
      <c r="G100" s="83">
        <f t="shared" si="10"/>
        <v>183.33333333333331</v>
      </c>
      <c r="H100" s="87">
        <f t="shared" si="19"/>
        <v>1.9956096587507481E-3</v>
      </c>
    </row>
    <row r="101" spans="1:8" ht="24" x14ac:dyDescent="0.2">
      <c r="A101" s="67" t="s">
        <v>2</v>
      </c>
      <c r="B101" s="60" t="s">
        <v>58</v>
      </c>
      <c r="C101" s="68">
        <v>1000</v>
      </c>
      <c r="D101" s="68">
        <v>1700</v>
      </c>
      <c r="E101" s="68">
        <v>1700</v>
      </c>
      <c r="F101" s="68">
        <v>1700</v>
      </c>
      <c r="G101" s="61">
        <f t="shared" si="10"/>
        <v>170</v>
      </c>
      <c r="H101" s="88">
        <f t="shared" si="19"/>
        <v>5.8694401727963188E-4</v>
      </c>
    </row>
    <row r="102" spans="1:8" x14ac:dyDescent="0.2">
      <c r="A102" s="67" t="s">
        <v>4</v>
      </c>
      <c r="B102" s="60" t="s">
        <v>91</v>
      </c>
      <c r="C102" s="68">
        <v>200</v>
      </c>
      <c r="D102" s="68">
        <v>1500</v>
      </c>
      <c r="E102" s="68">
        <v>500</v>
      </c>
      <c r="F102" s="68">
        <v>250</v>
      </c>
      <c r="G102" s="61">
        <f t="shared" si="10"/>
        <v>125</v>
      </c>
      <c r="H102" s="88">
        <f t="shared" si="19"/>
        <v>5.8694401727963188E-4</v>
      </c>
    </row>
    <row r="103" spans="1:8" x14ac:dyDescent="0.2">
      <c r="A103" s="67" t="s">
        <v>6</v>
      </c>
      <c r="B103" s="60" t="s">
        <v>55</v>
      </c>
      <c r="C103" s="68">
        <v>0</v>
      </c>
      <c r="D103" s="68">
        <v>1500</v>
      </c>
      <c r="E103" s="68">
        <v>500</v>
      </c>
      <c r="F103" s="68">
        <v>250</v>
      </c>
      <c r="G103" s="61" t="e">
        <f t="shared" si="10"/>
        <v>#DIV/0!</v>
      </c>
      <c r="H103" s="88">
        <f t="shared" si="19"/>
        <v>6.6911617969878032E-3</v>
      </c>
    </row>
    <row r="104" spans="1:8" x14ac:dyDescent="0.2">
      <c r="A104" s="80" t="s">
        <v>59</v>
      </c>
      <c r="B104" s="81" t="s">
        <v>60</v>
      </c>
      <c r="C104" s="82">
        <f>SUM(C105:C110)</f>
        <v>600</v>
      </c>
      <c r="D104" s="82">
        <f>SUM(D105:D110)</f>
        <v>7500</v>
      </c>
      <c r="E104" s="82">
        <f>SUM(E105:E110)</f>
        <v>5700</v>
      </c>
      <c r="F104" s="82">
        <f>SUM(F105:F110)</f>
        <v>6950</v>
      </c>
      <c r="G104" s="83">
        <f t="shared" si="10"/>
        <v>1158.3333333333335</v>
      </c>
      <c r="H104" s="87">
        <f t="shared" si="19"/>
        <v>1.1738880345592638E-3</v>
      </c>
    </row>
    <row r="105" spans="1:8" x14ac:dyDescent="0.2">
      <c r="A105" s="67" t="s">
        <v>2</v>
      </c>
      <c r="B105" s="60" t="s">
        <v>61</v>
      </c>
      <c r="C105" s="68">
        <v>0</v>
      </c>
      <c r="D105" s="68">
        <v>1000</v>
      </c>
      <c r="E105" s="68">
        <v>1000</v>
      </c>
      <c r="F105" s="68">
        <v>2000</v>
      </c>
      <c r="G105" s="61" t="e">
        <f t="shared" si="10"/>
        <v>#DIV/0!</v>
      </c>
      <c r="H105" s="88">
        <f t="shared" si="19"/>
        <v>5.8694401727963188E-4</v>
      </c>
    </row>
    <row r="106" spans="1:8" x14ac:dyDescent="0.2">
      <c r="A106" s="67" t="s">
        <v>4</v>
      </c>
      <c r="B106" s="60" t="s">
        <v>62</v>
      </c>
      <c r="C106" s="68">
        <v>0</v>
      </c>
      <c r="D106" s="68">
        <v>1000</v>
      </c>
      <c r="E106" s="68">
        <v>500</v>
      </c>
      <c r="F106" s="68">
        <v>250</v>
      </c>
      <c r="G106" s="61" t="e">
        <f t="shared" si="10"/>
        <v>#DIV/0!</v>
      </c>
      <c r="H106" s="88">
        <f t="shared" si="19"/>
        <v>5.8694401727963188E-4</v>
      </c>
    </row>
    <row r="107" spans="1:8" x14ac:dyDescent="0.2">
      <c r="A107" s="67" t="s">
        <v>6</v>
      </c>
      <c r="B107" s="60" t="s">
        <v>63</v>
      </c>
      <c r="C107" s="68">
        <v>0</v>
      </c>
      <c r="D107" s="68">
        <v>1000</v>
      </c>
      <c r="E107" s="68">
        <v>500</v>
      </c>
      <c r="F107" s="68">
        <v>250</v>
      </c>
      <c r="G107" s="61" t="e">
        <f t="shared" si="10"/>
        <v>#DIV/0!</v>
      </c>
      <c r="H107" s="88">
        <f t="shared" si="19"/>
        <v>5.8694401727963188E-4</v>
      </c>
    </row>
    <row r="108" spans="1:8" x14ac:dyDescent="0.2">
      <c r="A108" s="67" t="s">
        <v>14</v>
      </c>
      <c r="B108" s="60" t="s">
        <v>64</v>
      </c>
      <c r="C108" s="68">
        <v>0</v>
      </c>
      <c r="D108" s="68">
        <v>1000</v>
      </c>
      <c r="E108" s="68">
        <v>500</v>
      </c>
      <c r="F108" s="68">
        <v>250</v>
      </c>
      <c r="G108" s="61" t="e">
        <f t="shared" si="10"/>
        <v>#DIV/0!</v>
      </c>
      <c r="H108" s="88">
        <f t="shared" si="19"/>
        <v>3.521664103677791E-3</v>
      </c>
    </row>
    <row r="109" spans="1:8" x14ac:dyDescent="0.2">
      <c r="A109" s="67" t="s">
        <v>18</v>
      </c>
      <c r="B109" s="60" t="s">
        <v>65</v>
      </c>
      <c r="C109" s="68">
        <v>600</v>
      </c>
      <c r="D109" s="68">
        <v>3000</v>
      </c>
      <c r="E109" s="68">
        <v>3000</v>
      </c>
      <c r="F109" s="68">
        <v>4000</v>
      </c>
      <c r="G109" s="61">
        <f t="shared" si="10"/>
        <v>666.66666666666674</v>
      </c>
      <c r="H109" s="88">
        <f t="shared" si="19"/>
        <v>2.3477760691185276E-4</v>
      </c>
    </row>
    <row r="110" spans="1:8" ht="24" x14ac:dyDescent="0.2">
      <c r="A110" s="67" t="s">
        <v>20</v>
      </c>
      <c r="B110" s="60" t="s">
        <v>66</v>
      </c>
      <c r="C110" s="68">
        <v>0</v>
      </c>
      <c r="D110" s="97">
        <v>500</v>
      </c>
      <c r="E110" s="68">
        <v>200</v>
      </c>
      <c r="F110" s="68">
        <v>200</v>
      </c>
      <c r="G110" s="61" t="e">
        <f t="shared" si="10"/>
        <v>#DIV/0!</v>
      </c>
      <c r="H110" s="88">
        <f t="shared" si="19"/>
        <v>1.1738880345592638E-3</v>
      </c>
    </row>
    <row r="111" spans="1:8" x14ac:dyDescent="0.2">
      <c r="A111" s="80" t="s">
        <v>92</v>
      </c>
      <c r="B111" s="81" t="s">
        <v>67</v>
      </c>
      <c r="C111" s="98">
        <v>1000</v>
      </c>
      <c r="D111" s="98">
        <v>1000</v>
      </c>
      <c r="E111" s="98">
        <v>1000</v>
      </c>
      <c r="F111" s="98">
        <v>500</v>
      </c>
      <c r="G111" s="83">
        <f t="shared" si="10"/>
        <v>50</v>
      </c>
      <c r="H111" s="87">
        <f>E112/851870</f>
        <v>1.1738880345592638E-3</v>
      </c>
    </row>
    <row r="112" spans="1:8" ht="24" x14ac:dyDescent="0.2">
      <c r="A112" s="67" t="s">
        <v>2</v>
      </c>
      <c r="B112" s="60" t="s">
        <v>69</v>
      </c>
      <c r="C112" s="97">
        <v>1000</v>
      </c>
      <c r="D112" s="97">
        <v>1000</v>
      </c>
      <c r="E112" s="97">
        <v>1000</v>
      </c>
      <c r="F112" s="97">
        <v>500</v>
      </c>
      <c r="G112" s="61">
        <f>F112/C112*100</f>
        <v>50</v>
      </c>
      <c r="H112" s="88">
        <f t="shared" si="19"/>
        <v>2.3477760691185275E-3</v>
      </c>
    </row>
    <row r="113" spans="1:8" ht="24" x14ac:dyDescent="0.2">
      <c r="A113" s="80" t="s">
        <v>70</v>
      </c>
      <c r="B113" s="81" t="s">
        <v>98</v>
      </c>
      <c r="C113" s="98">
        <v>1000</v>
      </c>
      <c r="D113" s="98">
        <v>6000</v>
      </c>
      <c r="E113" s="98">
        <v>2000</v>
      </c>
      <c r="F113" s="98">
        <v>2000</v>
      </c>
      <c r="G113" s="83">
        <f t="shared" si="10"/>
        <v>200</v>
      </c>
      <c r="H113" s="87">
        <f t="shared" si="19"/>
        <v>3.8738305140455703E-2</v>
      </c>
    </row>
    <row r="114" spans="1:8" ht="24" x14ac:dyDescent="0.2">
      <c r="A114" s="80" t="s">
        <v>71</v>
      </c>
      <c r="B114" s="81" t="s">
        <v>96</v>
      </c>
      <c r="C114" s="98">
        <v>29000</v>
      </c>
      <c r="D114" s="98">
        <v>30000</v>
      </c>
      <c r="E114" s="98">
        <v>33000</v>
      </c>
      <c r="F114" s="98">
        <v>33000</v>
      </c>
      <c r="G114" s="83">
        <f t="shared" si="10"/>
        <v>113.79310344827587</v>
      </c>
      <c r="H114" s="87">
        <f t="shared" si="19"/>
        <v>2.3477760691185276E-2</v>
      </c>
    </row>
    <row r="115" spans="1:8" ht="24" x14ac:dyDescent="0.2">
      <c r="A115" s="80" t="s">
        <v>95</v>
      </c>
      <c r="B115" s="81" t="s">
        <v>72</v>
      </c>
      <c r="C115" s="99">
        <v>20000</v>
      </c>
      <c r="D115" s="98">
        <v>20000</v>
      </c>
      <c r="E115" s="98">
        <v>20000</v>
      </c>
      <c r="F115" s="98">
        <v>20000</v>
      </c>
      <c r="G115" s="83">
        <f t="shared" si="10"/>
        <v>100</v>
      </c>
      <c r="H115" s="87">
        <f t="shared" si="19"/>
        <v>1.2800075128834212</v>
      </c>
    </row>
    <row r="116" spans="1:8" x14ac:dyDescent="0.2">
      <c r="A116" s="80" t="s">
        <v>94</v>
      </c>
      <c r="B116" s="81" t="s">
        <v>73</v>
      </c>
      <c r="C116" s="98">
        <f>SUM(C33,C68,C85,C96,C100,C104,C111,C113,C114,C115)</f>
        <v>942284.24</v>
      </c>
      <c r="D116" s="98">
        <f>SUM(D33,D68,D85,D96,D100,D104,D111,D113,D114,D115)</f>
        <v>969400</v>
      </c>
      <c r="E116" s="98">
        <f>SUM(E33,E68,E85,E96,E100,E104,E111,E113,E114,E115)</f>
        <v>1090400</v>
      </c>
      <c r="F116" s="98">
        <f>SUM(F33,F68,F85,F96,F100,F104,F111,F113,F114,F115)</f>
        <v>1016850</v>
      </c>
      <c r="G116" s="83">
        <f t="shared" si="10"/>
        <v>107.9132980086773</v>
      </c>
      <c r="H116" s="100"/>
    </row>
    <row r="117" spans="1:8" ht="48" x14ac:dyDescent="0.2">
      <c r="A117" s="80" t="s">
        <v>93</v>
      </c>
      <c r="B117" s="81" t="s">
        <v>74</v>
      </c>
      <c r="C117" s="98"/>
      <c r="D117" s="98"/>
      <c r="E117" s="98"/>
      <c r="F117" s="98"/>
      <c r="G117" s="100"/>
      <c r="H117" s="100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J100"/>
  <sheetViews>
    <sheetView workbookViewId="0">
      <selection activeCell="F7" sqref="F7:J100"/>
    </sheetView>
  </sheetViews>
  <sheetFormatPr defaultRowHeight="15" x14ac:dyDescent="0.25"/>
  <cols>
    <col min="7" max="7" width="22.42578125" customWidth="1"/>
    <col min="8" max="8" width="18.42578125" customWidth="1"/>
    <col min="9" max="9" width="22.28515625" customWidth="1"/>
    <col min="10" max="10" width="29.85546875" customWidth="1"/>
  </cols>
  <sheetData>
    <row r="6" spans="4:10" x14ac:dyDescent="0.25">
      <c r="D6" s="13">
        <v>241260</v>
      </c>
    </row>
    <row r="7" spans="4:10" x14ac:dyDescent="0.25">
      <c r="F7" s="134"/>
      <c r="G7" s="137"/>
      <c r="H7" s="130"/>
      <c r="I7" s="130"/>
      <c r="J7" s="130"/>
    </row>
    <row r="8" spans="4:10" x14ac:dyDescent="0.25">
      <c r="F8" s="135"/>
      <c r="G8" s="138"/>
      <c r="H8" s="132"/>
      <c r="I8" s="131"/>
      <c r="J8" s="132"/>
    </row>
    <row r="9" spans="4:10" x14ac:dyDescent="0.25">
      <c r="F9" s="136"/>
      <c r="G9" s="139"/>
      <c r="H9" s="133"/>
      <c r="I9" s="43"/>
      <c r="J9" s="133"/>
    </row>
    <row r="10" spans="4:10" x14ac:dyDescent="0.25">
      <c r="F10" s="17"/>
      <c r="G10" s="15"/>
      <c r="H10" s="13"/>
      <c r="I10" s="13"/>
      <c r="J10" s="13"/>
    </row>
    <row r="11" spans="4:10" x14ac:dyDescent="0.25">
      <c r="F11" s="17"/>
      <c r="G11" s="15"/>
      <c r="H11" s="13"/>
      <c r="I11" s="13"/>
      <c r="J11" s="13"/>
    </row>
    <row r="12" spans="4:10" x14ac:dyDescent="0.25">
      <c r="F12" s="1"/>
      <c r="G12" s="2"/>
      <c r="H12" s="3"/>
      <c r="I12" s="3"/>
      <c r="J12" s="44"/>
    </row>
    <row r="13" spans="4:10" x14ac:dyDescent="0.25">
      <c r="F13" s="1"/>
      <c r="G13" s="2"/>
      <c r="H13" s="3"/>
      <c r="I13" s="3"/>
      <c r="J13" s="44"/>
    </row>
    <row r="14" spans="4:10" x14ac:dyDescent="0.25">
      <c r="F14" s="1"/>
      <c r="G14" s="2"/>
      <c r="H14" s="4"/>
      <c r="I14" s="3"/>
      <c r="J14" s="4"/>
    </row>
    <row r="15" spans="4:10" x14ac:dyDescent="0.25">
      <c r="F15" s="1"/>
      <c r="G15" s="2"/>
      <c r="H15" s="18"/>
      <c r="I15" s="18"/>
      <c r="J15" s="45"/>
    </row>
    <row r="16" spans="4:10" x14ac:dyDescent="0.25">
      <c r="F16" s="1"/>
      <c r="G16" s="2"/>
      <c r="H16" s="3"/>
      <c r="I16" s="3"/>
      <c r="J16" s="44"/>
    </row>
    <row r="17" spans="6:10" x14ac:dyDescent="0.25">
      <c r="F17" s="17"/>
      <c r="G17" s="15"/>
      <c r="H17" s="13"/>
      <c r="I17" s="13"/>
      <c r="J17" s="13"/>
    </row>
    <row r="18" spans="6:10" x14ac:dyDescent="0.25">
      <c r="F18" s="19"/>
      <c r="G18" s="22"/>
      <c r="H18" s="23"/>
      <c r="I18" s="23"/>
      <c r="J18" s="21"/>
    </row>
    <row r="19" spans="6:10" x14ac:dyDescent="0.25">
      <c r="F19" s="1"/>
      <c r="G19" s="2"/>
      <c r="H19" s="44"/>
      <c r="I19" s="3"/>
      <c r="J19" s="4"/>
    </row>
    <row r="20" spans="6:10" x14ac:dyDescent="0.25">
      <c r="F20" s="1"/>
      <c r="G20" s="2"/>
      <c r="H20" s="44"/>
      <c r="I20" s="3"/>
      <c r="J20" s="4"/>
    </row>
    <row r="21" spans="6:10" x14ac:dyDescent="0.25">
      <c r="F21" s="1"/>
      <c r="G21" s="2"/>
      <c r="H21" s="44"/>
      <c r="I21" s="3"/>
      <c r="J21" s="3"/>
    </row>
    <row r="22" spans="6:10" x14ac:dyDescent="0.25">
      <c r="F22" s="19"/>
      <c r="G22" s="22"/>
      <c r="H22" s="46"/>
      <c r="I22" s="20"/>
      <c r="J22" s="46"/>
    </row>
    <row r="23" spans="6:10" x14ac:dyDescent="0.25">
      <c r="F23" s="1"/>
      <c r="G23" s="2"/>
      <c r="H23" s="4"/>
      <c r="I23" s="3"/>
      <c r="J23" s="4"/>
    </row>
    <row r="24" spans="6:10" x14ac:dyDescent="0.25">
      <c r="F24" s="1"/>
      <c r="G24" s="2"/>
      <c r="H24" s="4"/>
      <c r="I24" s="3"/>
      <c r="J24" s="4"/>
    </row>
    <row r="25" spans="6:10" x14ac:dyDescent="0.25">
      <c r="F25" s="1"/>
      <c r="G25" s="2"/>
      <c r="H25" s="4"/>
      <c r="I25" s="3"/>
      <c r="J25" s="4"/>
    </row>
    <row r="26" spans="6:10" x14ac:dyDescent="0.25">
      <c r="F26" s="1"/>
      <c r="G26" s="2"/>
      <c r="H26" s="4"/>
      <c r="I26" s="3"/>
      <c r="J26" s="4"/>
    </row>
    <row r="27" spans="6:10" x14ac:dyDescent="0.25">
      <c r="F27" s="1"/>
      <c r="G27" s="2"/>
      <c r="H27" s="4"/>
      <c r="I27" s="3"/>
      <c r="J27" s="4"/>
    </row>
    <row r="28" spans="6:10" x14ac:dyDescent="0.25">
      <c r="F28" s="1"/>
      <c r="G28" s="2"/>
      <c r="H28" s="4"/>
      <c r="I28" s="3"/>
      <c r="J28" s="4"/>
    </row>
    <row r="29" spans="6:10" x14ac:dyDescent="0.25">
      <c r="F29" s="1"/>
      <c r="G29" s="2"/>
      <c r="H29" s="4"/>
      <c r="I29" s="3"/>
      <c r="J29" s="4"/>
    </row>
    <row r="30" spans="6:10" x14ac:dyDescent="0.25">
      <c r="F30" s="19"/>
      <c r="G30" s="22"/>
      <c r="H30" s="46"/>
      <c r="I30" s="20"/>
      <c r="J30" s="46"/>
    </row>
    <row r="31" spans="6:10" x14ac:dyDescent="0.25">
      <c r="F31" s="1"/>
      <c r="G31" s="2"/>
      <c r="H31" s="4"/>
      <c r="I31" s="3"/>
      <c r="J31" s="4"/>
    </row>
    <row r="32" spans="6:10" x14ac:dyDescent="0.25">
      <c r="F32" s="1"/>
      <c r="G32" s="2"/>
      <c r="H32" s="4"/>
      <c r="I32" s="3"/>
      <c r="J32" s="4"/>
    </row>
    <row r="33" spans="6:10" x14ac:dyDescent="0.25">
      <c r="F33" s="1"/>
      <c r="G33" s="2"/>
      <c r="H33" s="4"/>
      <c r="I33" s="3"/>
      <c r="J33" s="4"/>
    </row>
    <row r="34" spans="6:10" x14ac:dyDescent="0.25">
      <c r="F34" s="1"/>
      <c r="G34" s="2"/>
      <c r="H34" s="4"/>
      <c r="I34" s="3"/>
      <c r="J34" s="4"/>
    </row>
    <row r="35" spans="6:10" x14ac:dyDescent="0.25">
      <c r="F35" s="1"/>
      <c r="G35" s="2"/>
      <c r="H35" s="4"/>
      <c r="I35" s="3"/>
      <c r="J35" s="4"/>
    </row>
    <row r="36" spans="6:10" x14ac:dyDescent="0.25">
      <c r="F36" s="1"/>
      <c r="G36" s="2"/>
      <c r="H36" s="4"/>
      <c r="I36" s="3"/>
      <c r="J36" s="4"/>
    </row>
    <row r="37" spans="6:10" x14ac:dyDescent="0.25">
      <c r="F37" s="19"/>
      <c r="G37" s="22"/>
      <c r="H37" s="46"/>
      <c r="I37" s="20"/>
      <c r="J37" s="46"/>
    </row>
    <row r="38" spans="6:10" x14ac:dyDescent="0.25">
      <c r="F38" s="1"/>
      <c r="G38" s="2"/>
      <c r="H38" s="4"/>
      <c r="I38" s="3"/>
      <c r="J38" s="4"/>
    </row>
    <row r="39" spans="6:10" x14ac:dyDescent="0.25">
      <c r="F39" s="19"/>
      <c r="G39" s="22"/>
      <c r="H39" s="46"/>
      <c r="I39" s="20"/>
      <c r="J39" s="46"/>
    </row>
    <row r="40" spans="6:10" x14ac:dyDescent="0.25">
      <c r="F40" s="1"/>
      <c r="G40" s="2"/>
      <c r="H40" s="4"/>
      <c r="I40" s="3"/>
      <c r="J40" s="4"/>
    </row>
    <row r="41" spans="6:10" x14ac:dyDescent="0.25">
      <c r="F41" s="19"/>
      <c r="G41" s="22"/>
      <c r="H41" s="46"/>
      <c r="I41" s="20"/>
      <c r="J41" s="46"/>
    </row>
    <row r="42" spans="6:10" x14ac:dyDescent="0.25">
      <c r="F42" s="19"/>
      <c r="G42" s="22"/>
      <c r="H42" s="46"/>
      <c r="I42" s="20"/>
      <c r="J42" s="46"/>
    </row>
    <row r="43" spans="6:10" x14ac:dyDescent="0.25">
      <c r="F43" s="19"/>
      <c r="G43" s="22"/>
      <c r="H43" s="46"/>
      <c r="I43" s="20"/>
      <c r="J43" s="46"/>
    </row>
    <row r="44" spans="6:10" x14ac:dyDescent="0.25">
      <c r="F44" s="1"/>
      <c r="G44" s="2"/>
      <c r="H44" s="4"/>
      <c r="I44" s="3"/>
      <c r="J44" s="4"/>
    </row>
    <row r="45" spans="6:10" x14ac:dyDescent="0.25">
      <c r="F45" s="1"/>
      <c r="G45" s="2"/>
      <c r="H45" s="4"/>
      <c r="I45" s="3"/>
      <c r="J45" s="4"/>
    </row>
    <row r="46" spans="6:10" x14ac:dyDescent="0.25">
      <c r="F46" s="9"/>
      <c r="G46" s="9"/>
      <c r="H46" s="27"/>
      <c r="I46" s="27"/>
      <c r="J46" s="27"/>
    </row>
    <row r="47" spans="6:10" x14ac:dyDescent="0.25">
      <c r="F47" s="17"/>
      <c r="G47" s="15"/>
      <c r="H47" s="26"/>
      <c r="I47" s="26"/>
      <c r="J47" s="16"/>
    </row>
    <row r="48" spans="6:10" x14ac:dyDescent="0.25">
      <c r="F48" s="17"/>
      <c r="G48" s="15"/>
      <c r="H48" s="26"/>
      <c r="I48" s="26"/>
      <c r="J48" s="26"/>
    </row>
    <row r="49" spans="6:10" x14ac:dyDescent="0.25">
      <c r="F49" s="19"/>
      <c r="G49" s="22"/>
      <c r="H49" s="20"/>
      <c r="I49" s="20"/>
      <c r="J49" s="20"/>
    </row>
    <row r="50" spans="6:10" x14ac:dyDescent="0.25">
      <c r="F50" s="1"/>
      <c r="G50" s="38"/>
      <c r="H50" s="4"/>
      <c r="I50" s="3"/>
      <c r="J50" s="3"/>
    </row>
    <row r="51" spans="6:10" x14ac:dyDescent="0.25">
      <c r="F51" s="37"/>
      <c r="G51" s="6"/>
      <c r="H51" s="4"/>
      <c r="I51" s="47"/>
      <c r="J51" s="3"/>
    </row>
    <row r="52" spans="6:10" x14ac:dyDescent="0.25">
      <c r="F52" s="37"/>
      <c r="G52" s="6"/>
      <c r="H52" s="4"/>
      <c r="I52" s="47"/>
      <c r="J52" s="3"/>
    </row>
    <row r="53" spans="6:10" x14ac:dyDescent="0.25">
      <c r="F53" s="1"/>
      <c r="G53" s="38"/>
      <c r="H53" s="4"/>
      <c r="I53" s="47"/>
      <c r="J53" s="3"/>
    </row>
    <row r="54" spans="6:10" x14ac:dyDescent="0.25">
      <c r="F54" s="1"/>
      <c r="G54" s="38"/>
      <c r="H54" s="4"/>
      <c r="I54" s="47"/>
      <c r="J54" s="3"/>
    </row>
    <row r="55" spans="6:10" x14ac:dyDescent="0.25">
      <c r="F55" s="1"/>
      <c r="G55" s="38"/>
      <c r="H55" s="4"/>
      <c r="I55" s="47"/>
      <c r="J55" s="3"/>
    </row>
    <row r="56" spans="6:10" x14ac:dyDescent="0.25">
      <c r="F56" s="1"/>
      <c r="G56" s="38"/>
      <c r="H56" s="4"/>
      <c r="I56" s="47"/>
      <c r="J56" s="3"/>
    </row>
    <row r="57" spans="6:10" x14ac:dyDescent="0.25">
      <c r="F57" s="1"/>
      <c r="G57" s="38"/>
      <c r="H57" s="4"/>
      <c r="I57" s="47"/>
      <c r="J57" s="3"/>
    </row>
    <row r="58" spans="6:10" x14ac:dyDescent="0.25">
      <c r="F58" s="33"/>
      <c r="G58" s="34"/>
      <c r="H58" s="35"/>
      <c r="I58" s="35"/>
      <c r="J58" s="35"/>
    </row>
    <row r="59" spans="6:10" x14ac:dyDescent="0.25">
      <c r="F59" s="19"/>
      <c r="G59" s="22"/>
      <c r="H59" s="48"/>
      <c r="I59" s="20"/>
      <c r="J59" s="20"/>
    </row>
    <row r="60" spans="6:10" x14ac:dyDescent="0.25">
      <c r="F60" s="17"/>
      <c r="G60" s="15"/>
      <c r="H60" s="26"/>
      <c r="I60" s="26"/>
      <c r="J60" s="26"/>
    </row>
    <row r="61" spans="6:10" x14ac:dyDescent="0.25">
      <c r="F61" s="19"/>
      <c r="G61" s="22"/>
      <c r="H61" s="20"/>
      <c r="I61" s="20"/>
      <c r="J61" s="20"/>
    </row>
    <row r="62" spans="6:10" x14ac:dyDescent="0.25">
      <c r="F62" s="1"/>
      <c r="G62" s="2"/>
      <c r="H62" s="3"/>
      <c r="I62" s="3"/>
      <c r="J62" s="18"/>
    </row>
    <row r="63" spans="6:10" x14ac:dyDescent="0.25">
      <c r="F63" s="1"/>
      <c r="G63" s="2"/>
      <c r="H63" s="3"/>
      <c r="I63" s="3"/>
      <c r="J63" s="18"/>
    </row>
    <row r="64" spans="6:10" x14ac:dyDescent="0.25">
      <c r="F64" s="1"/>
      <c r="G64" s="2"/>
      <c r="H64" s="3"/>
      <c r="I64" s="3"/>
      <c r="J64" s="18"/>
    </row>
    <row r="65" spans="6:10" x14ac:dyDescent="0.25">
      <c r="F65" s="1"/>
      <c r="G65" s="2"/>
      <c r="H65" s="3"/>
      <c r="I65" s="3"/>
      <c r="J65" s="18"/>
    </row>
    <row r="66" spans="6:10" x14ac:dyDescent="0.25">
      <c r="F66" s="1"/>
      <c r="G66" s="2"/>
      <c r="H66" s="3"/>
      <c r="I66" s="3"/>
      <c r="J66" s="18"/>
    </row>
    <row r="67" spans="6:10" x14ac:dyDescent="0.25">
      <c r="F67" s="7"/>
      <c r="G67" s="5"/>
      <c r="H67" s="49"/>
      <c r="I67" s="50"/>
      <c r="J67" s="18"/>
    </row>
    <row r="68" spans="6:10" x14ac:dyDescent="0.25">
      <c r="F68" s="8"/>
      <c r="G68" s="9"/>
      <c r="H68" s="10"/>
      <c r="I68" s="10"/>
      <c r="J68" s="10"/>
    </row>
    <row r="69" spans="6:10" x14ac:dyDescent="0.25">
      <c r="F69" s="24"/>
      <c r="G69" s="14"/>
      <c r="H69" s="25"/>
      <c r="I69" s="25"/>
      <c r="J69" s="51"/>
    </row>
    <row r="70" spans="6:10" x14ac:dyDescent="0.25">
      <c r="F70" s="1"/>
      <c r="G70" s="2"/>
      <c r="H70" s="52"/>
      <c r="I70" s="3"/>
      <c r="J70" s="4"/>
    </row>
    <row r="71" spans="6:10" x14ac:dyDescent="0.25">
      <c r="F71" s="1"/>
      <c r="G71" s="2"/>
      <c r="H71" s="3"/>
      <c r="I71" s="3"/>
      <c r="J71" s="3"/>
    </row>
    <row r="72" spans="6:10" x14ac:dyDescent="0.25">
      <c r="F72" s="24"/>
      <c r="G72" s="14"/>
      <c r="H72" s="25"/>
      <c r="I72" s="25"/>
      <c r="J72" s="25"/>
    </row>
    <row r="73" spans="6:10" x14ac:dyDescent="0.25">
      <c r="F73" s="19"/>
      <c r="G73" s="22"/>
      <c r="H73" s="20"/>
      <c r="I73" s="20"/>
      <c r="J73" s="23"/>
    </row>
    <row r="74" spans="6:10" x14ac:dyDescent="0.25">
      <c r="F74" s="1"/>
      <c r="G74" s="2"/>
      <c r="H74" s="3"/>
      <c r="I74" s="3"/>
      <c r="J74" s="3"/>
    </row>
    <row r="75" spans="6:10" x14ac:dyDescent="0.25">
      <c r="F75" s="1"/>
      <c r="G75" s="2"/>
      <c r="H75" s="3"/>
      <c r="I75" s="3"/>
      <c r="J75" s="4"/>
    </row>
    <row r="76" spans="6:10" x14ac:dyDescent="0.25">
      <c r="F76" s="19"/>
      <c r="G76" s="22"/>
      <c r="H76" s="20"/>
      <c r="I76" s="20"/>
      <c r="J76" s="20"/>
    </row>
    <row r="77" spans="6:10" x14ac:dyDescent="0.25">
      <c r="F77" s="19"/>
      <c r="G77" s="22"/>
      <c r="H77" s="53"/>
      <c r="I77" s="20"/>
      <c r="J77" s="20"/>
    </row>
    <row r="78" spans="6:10" x14ac:dyDescent="0.25">
      <c r="F78" s="19"/>
      <c r="G78" s="22"/>
      <c r="H78" s="53"/>
      <c r="I78" s="20"/>
      <c r="J78" s="20"/>
    </row>
    <row r="79" spans="6:10" x14ac:dyDescent="0.25">
      <c r="F79" s="8"/>
      <c r="G79" s="9"/>
      <c r="H79" s="10"/>
      <c r="I79" s="10"/>
      <c r="J79" s="10"/>
    </row>
    <row r="80" spans="6:10" x14ac:dyDescent="0.25">
      <c r="F80" s="17"/>
      <c r="G80" s="15"/>
      <c r="H80" s="26"/>
      <c r="I80" s="26"/>
      <c r="J80" s="13"/>
    </row>
    <row r="81" spans="6:10" x14ac:dyDescent="0.25">
      <c r="F81" s="17"/>
      <c r="G81" s="15"/>
      <c r="H81" s="26"/>
      <c r="I81" s="26"/>
      <c r="J81" s="39"/>
    </row>
    <row r="82" spans="6:10" x14ac:dyDescent="0.25">
      <c r="F82" s="17"/>
      <c r="G82" s="15"/>
      <c r="H82" s="26"/>
      <c r="I82" s="26"/>
      <c r="J82" s="39"/>
    </row>
    <row r="83" spans="6:10" x14ac:dyDescent="0.25">
      <c r="F83" s="28"/>
      <c r="G83" s="29"/>
      <c r="H83" s="30"/>
      <c r="I83" s="30"/>
      <c r="J83" s="30"/>
    </row>
    <row r="84" spans="6:10" x14ac:dyDescent="0.25">
      <c r="F84" s="31"/>
      <c r="G84" s="15"/>
      <c r="H84" s="26"/>
      <c r="I84" s="26"/>
      <c r="J84" s="13"/>
    </row>
    <row r="85" spans="6:10" x14ac:dyDescent="0.25">
      <c r="F85" s="17"/>
      <c r="G85" s="15"/>
      <c r="H85" s="26"/>
      <c r="I85" s="26"/>
      <c r="J85" s="13"/>
    </row>
    <row r="86" spans="6:10" x14ac:dyDescent="0.25">
      <c r="F86" s="17"/>
      <c r="G86" s="15"/>
      <c r="H86" s="26"/>
      <c r="I86" s="26"/>
      <c r="J86" s="13"/>
    </row>
    <row r="87" spans="6:10" x14ac:dyDescent="0.25">
      <c r="F87" s="28"/>
      <c r="G87" s="29"/>
      <c r="H87" s="54"/>
      <c r="I87" s="30"/>
      <c r="J87" s="30"/>
    </row>
    <row r="88" spans="6:10" x14ac:dyDescent="0.25">
      <c r="F88" s="17"/>
      <c r="G88" s="15"/>
      <c r="H88" s="36"/>
      <c r="I88" s="13"/>
      <c r="J88" s="13"/>
    </row>
    <row r="89" spans="6:10" x14ac:dyDescent="0.25">
      <c r="F89" s="17"/>
      <c r="G89" s="15"/>
      <c r="H89" s="36"/>
      <c r="I89" s="13"/>
      <c r="J89" s="13"/>
    </row>
    <row r="90" spans="6:10" x14ac:dyDescent="0.25">
      <c r="F90" s="17"/>
      <c r="G90" s="15"/>
      <c r="H90" s="36"/>
      <c r="I90" s="13"/>
      <c r="J90" s="13"/>
    </row>
    <row r="91" spans="6:10" x14ac:dyDescent="0.25">
      <c r="F91" s="17"/>
      <c r="G91" s="15"/>
      <c r="H91" s="36"/>
      <c r="I91" s="13"/>
      <c r="J91" s="13"/>
    </row>
    <row r="92" spans="6:10" x14ac:dyDescent="0.25">
      <c r="F92" s="17"/>
      <c r="G92" s="15"/>
      <c r="H92" s="36"/>
      <c r="I92" s="13"/>
      <c r="J92" s="13"/>
    </row>
    <row r="93" spans="6:10" x14ac:dyDescent="0.25">
      <c r="F93" s="17"/>
      <c r="G93" s="15"/>
      <c r="H93" s="36"/>
      <c r="I93" s="13"/>
      <c r="J93" s="40"/>
    </row>
    <row r="94" spans="6:10" x14ac:dyDescent="0.25">
      <c r="F94" s="28"/>
      <c r="G94" s="29"/>
      <c r="H94" s="54"/>
      <c r="I94" s="30"/>
      <c r="J94" s="42"/>
    </row>
    <row r="95" spans="6:10" x14ac:dyDescent="0.25">
      <c r="F95" s="11"/>
      <c r="G95" s="12"/>
      <c r="H95" s="13"/>
      <c r="I95" s="13"/>
      <c r="J95" s="40"/>
    </row>
    <row r="96" spans="6:10" x14ac:dyDescent="0.25">
      <c r="F96" s="28"/>
      <c r="G96" s="29"/>
      <c r="H96" s="30"/>
      <c r="I96" s="30"/>
      <c r="J96" s="42"/>
    </row>
    <row r="97" spans="6:10" x14ac:dyDescent="0.25">
      <c r="F97" s="32"/>
      <c r="G97" s="29"/>
      <c r="H97" s="30"/>
      <c r="I97" s="30"/>
      <c r="J97" s="41"/>
    </row>
    <row r="98" spans="6:10" x14ac:dyDescent="0.25">
      <c r="F98" s="32"/>
      <c r="G98" s="29"/>
      <c r="H98" s="30"/>
      <c r="I98" s="30"/>
      <c r="J98" s="41"/>
    </row>
    <row r="99" spans="6:10" x14ac:dyDescent="0.25">
      <c r="F99" s="32"/>
      <c r="G99" s="29"/>
      <c r="H99" s="30"/>
      <c r="I99" s="30"/>
      <c r="J99" s="41"/>
    </row>
    <row r="100" spans="6:10" x14ac:dyDescent="0.25">
      <c r="F100" s="32"/>
      <c r="G100" s="29"/>
      <c r="H100" s="30"/>
      <c r="I100" s="30"/>
      <c r="J100" s="41"/>
    </row>
  </sheetData>
  <mergeCells count="5">
    <mergeCell ref="I7:I8"/>
    <mergeCell ref="J7:J9"/>
    <mergeCell ref="F7:F9"/>
    <mergeCell ref="G7:G9"/>
    <mergeCell ref="H7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2019-06-04T12:30:43Z</dcterms:modified>
</cp:coreProperties>
</file>